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585" windowWidth="20730" windowHeight="9495" tabRatio="778" firstSheet="2" activeTab="4"/>
  </bookViews>
  <sheets>
    <sheet name="ANEXO I" sheetId="4" r:id="rId1"/>
    <sheet name="ANEXO II" sheetId="7" r:id="rId2"/>
    <sheet name="ANEXO III" sheetId="5" r:id="rId3"/>
    <sheet name="ANEXO IV" sheetId="6" r:id="rId4"/>
    <sheet name="ANEXO V " sheetId="19" r:id="rId5"/>
    <sheet name="ANEXO VI" sheetId="10" r:id="rId6"/>
    <sheet name="PACTUAÇÃO OFTALMO" sheetId="45" r:id="rId7"/>
    <sheet name="ANEXO RESOLUÇÃO" sheetId="48" r:id="rId8"/>
    <sheet name="PACTUAÇÃO GERAL" sheetId="24" state="hidden" r:id="rId9"/>
    <sheet name="Plan9" sheetId="38" state="hidden" r:id="rId10"/>
    <sheet name="Plan2" sheetId="41" state="hidden" r:id="rId11"/>
    <sheet name="Plan5" sheetId="44" state="hidden" r:id="rId12"/>
  </sheets>
  <definedNames>
    <definedName name="_xlnm._FilterDatabase" localSheetId="1" hidden="1">'ANEXO II'!$A$7:$E$2665</definedName>
    <definedName name="_xlnm._FilterDatabase" localSheetId="2" hidden="1">'ANEXO III'!$A$7:$H$255</definedName>
    <definedName name="_xlnm._FilterDatabase" localSheetId="3" hidden="1">'ANEXO IV'!$A$7:$G$2476</definedName>
    <definedName name="_xlnm._FilterDatabase" localSheetId="4" hidden="1">'ANEXO V '!$A$8:$K$384</definedName>
    <definedName name="_xlnm._FilterDatabase" localSheetId="5" hidden="1">'ANEXO VI'!$A$8:$E$382</definedName>
    <definedName name="_xlnm._FilterDatabase" localSheetId="6" hidden="1">'PACTUAÇÃO OFTALMO'!$A$6:$D$178</definedName>
    <definedName name="Consulta_CboXProced" localSheetId="7">#REF!</definedName>
    <definedName name="Consulta_CboXProced" localSheetId="4">#REF!</definedName>
    <definedName name="Consulta_CboXProced" localSheetId="5">#REF!</definedName>
    <definedName name="Consulta_CboXProced" localSheetId="8">#REF!</definedName>
    <definedName name="Consulta_CboXProced" localSheetId="6">#REF!</definedName>
    <definedName name="Consulta_CboXProced">#REF!</definedName>
    <definedName name="Exp_SM_ITAP_080714_4" localSheetId="7">#REF!</definedName>
    <definedName name="Exp_SM_ITAP_080714_4" localSheetId="4">#REF!</definedName>
    <definedName name="Exp_SM_ITAP_080714_4" localSheetId="5">#REF!</definedName>
    <definedName name="Exp_SM_ITAP_080714_4" localSheetId="8">#REF!</definedName>
    <definedName name="Exp_SM_ITAP_080714_4" localSheetId="6">#REF!</definedName>
    <definedName name="Exp_SM_ITAP_080714_4">#REF!</definedName>
    <definedName name="Exp_SM_JEQUIE_080714_4" localSheetId="7">#REF!</definedName>
    <definedName name="Exp_SM_JEQUIE_080714_4" localSheetId="4">#REF!</definedName>
    <definedName name="Exp_SM_JEQUIE_080714_4" localSheetId="5">#REF!</definedName>
    <definedName name="Exp_SM_JEQUIE_080714_4" localSheetId="8">#REF!</definedName>
    <definedName name="Exp_SM_JEQUIE_080714_4" localSheetId="6">#REF!</definedName>
    <definedName name="Exp_SM_JEQUIE_080714_4">#REF!</definedName>
    <definedName name="Exp_SM_JUAZ_080714_6" localSheetId="7">#REF!</definedName>
    <definedName name="Exp_SM_JUAZ_080714_6" localSheetId="4">#REF!</definedName>
    <definedName name="Exp_SM_JUAZ_080714_6" localSheetId="5">#REF!</definedName>
    <definedName name="Exp_SM_JUAZ_080714_6" localSheetId="8">#REF!</definedName>
    <definedName name="Exp_SM_JUAZ_080714_6" localSheetId="6">#REF!</definedName>
    <definedName name="Exp_SM_JUAZ_080714_6">#REF!</definedName>
    <definedName name="Exp_SM_SAJ_080714_4" localSheetId="7">#REF!</definedName>
    <definedName name="Exp_SM_SAJ_080714_4" localSheetId="4">#REF!</definedName>
    <definedName name="Exp_SM_SAJ_080714_4" localSheetId="5">#REF!</definedName>
    <definedName name="Exp_SM_SAJ_080714_4" localSheetId="8">#REF!</definedName>
    <definedName name="Exp_SM_SAJ_080714_4" localSheetId="6">#REF!</definedName>
    <definedName name="Exp_SM_SAJ_080714_4">#REF!</definedName>
    <definedName name="O" localSheetId="7">#REF!</definedName>
    <definedName name="O" localSheetId="6">#REF!</definedName>
    <definedName name="O">#REF!</definedName>
    <definedName name="_xlnm.Print_Titles" localSheetId="0">'ANEXO I'!$7:$8</definedName>
    <definedName name="_xlnm.Print_Titles" localSheetId="4">'ANEXO V '!$7:$8</definedName>
    <definedName name="_xlnm.Print_Titles" localSheetId="5">'ANEXO VI'!$7:$8</definedName>
    <definedName name="_xlnm.Print_Titles" localSheetId="6">'PACTUAÇÃO OFTALMO'!$5:$6</definedName>
  </definedNames>
  <calcPr calcId="162913"/>
  <pivotCaches>
    <pivotCache cacheId="0" r:id="rId13"/>
    <pivotCache cacheId="1" r:id="rId14"/>
    <pivotCache cacheId="2" r:id="rId15"/>
  </pivotCaches>
</workbook>
</file>

<file path=xl/calcChain.xml><?xml version="1.0" encoding="utf-8"?>
<calcChain xmlns="http://schemas.openxmlformats.org/spreadsheetml/2006/main">
  <c r="C252" i="48"/>
  <c r="E251"/>
  <c r="E252" s="1"/>
  <c r="D208"/>
  <c r="C208"/>
  <c r="E207"/>
  <c r="E205"/>
  <c r="C137"/>
  <c r="E134"/>
  <c r="E137" s="1"/>
  <c r="D128"/>
  <c r="C128"/>
  <c r="D79"/>
  <c r="C79"/>
  <c r="H177" i="45" l="1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K165"/>
  <c r="K177" s="1"/>
  <c r="H165"/>
  <c r="G165"/>
  <c r="H164"/>
  <c r="G164"/>
  <c r="H163"/>
  <c r="G163"/>
  <c r="K162"/>
  <c r="H162"/>
  <c r="G162"/>
  <c r="H161"/>
  <c r="G161"/>
  <c r="H160"/>
  <c r="G160"/>
  <c r="H159"/>
  <c r="G159"/>
  <c r="H158"/>
  <c r="G158"/>
  <c r="K157"/>
  <c r="K161" s="1"/>
  <c r="H157"/>
  <c r="G157"/>
  <c r="H156"/>
  <c r="K147" s="1"/>
  <c r="K156" s="1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K141"/>
  <c r="K146" s="1"/>
  <c r="H141"/>
  <c r="G141"/>
  <c r="H140"/>
  <c r="G140"/>
  <c r="H139"/>
  <c r="G139"/>
  <c r="H138"/>
  <c r="G138"/>
  <c r="H137"/>
  <c r="G137"/>
  <c r="H136"/>
  <c r="G136"/>
  <c r="H135"/>
  <c r="G135"/>
  <c r="K134"/>
  <c r="K140" s="1"/>
  <c r="H134"/>
  <c r="G134"/>
  <c r="D133"/>
  <c r="C133"/>
  <c r="H132"/>
  <c r="K132" s="1"/>
  <c r="G132"/>
  <c r="F131"/>
  <c r="E131"/>
  <c r="D131"/>
  <c r="C131"/>
  <c r="H130"/>
  <c r="G130"/>
  <c r="H129"/>
  <c r="G129"/>
  <c r="H128"/>
  <c r="K128" s="1"/>
  <c r="G128"/>
  <c r="H127"/>
  <c r="K127" s="1"/>
  <c r="G127"/>
  <c r="H126"/>
  <c r="G126"/>
  <c r="G131" s="1"/>
  <c r="H125"/>
  <c r="K125" s="1"/>
  <c r="G125"/>
  <c r="H124"/>
  <c r="K124" s="1"/>
  <c r="G124"/>
  <c r="H123"/>
  <c r="G123"/>
  <c r="H122"/>
  <c r="G122"/>
  <c r="H121"/>
  <c r="G121"/>
  <c r="H120"/>
  <c r="K113" s="1"/>
  <c r="K120" s="1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K107"/>
  <c r="K112" s="1"/>
  <c r="H107"/>
  <c r="G107"/>
  <c r="H106"/>
  <c r="G106"/>
  <c r="H105"/>
  <c r="K96" s="1"/>
  <c r="G105"/>
  <c r="H104"/>
  <c r="G104"/>
  <c r="H103"/>
  <c r="G103"/>
  <c r="K102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K91"/>
  <c r="K95" s="1"/>
  <c r="H91"/>
  <c r="G91"/>
  <c r="H90"/>
  <c r="K90" s="1"/>
  <c r="G90"/>
  <c r="H89"/>
  <c r="G89"/>
  <c r="H88"/>
  <c r="G88"/>
  <c r="H87"/>
  <c r="G87"/>
  <c r="H86"/>
  <c r="G86"/>
  <c r="H85"/>
  <c r="G85"/>
  <c r="K84"/>
  <c r="H84"/>
  <c r="G84"/>
  <c r="H83"/>
  <c r="K83" s="1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K65" s="1"/>
  <c r="G65"/>
  <c r="H64"/>
  <c r="G64"/>
  <c r="H63"/>
  <c r="G63"/>
  <c r="H62"/>
  <c r="G62"/>
  <c r="H61"/>
  <c r="G61"/>
  <c r="K60"/>
  <c r="H60"/>
  <c r="G60"/>
  <c r="H59"/>
  <c r="K59" s="1"/>
  <c r="K56" s="1"/>
  <c r="G59"/>
  <c r="H58"/>
  <c r="G58"/>
  <c r="H57"/>
  <c r="G57"/>
  <c r="H56"/>
  <c r="G56"/>
  <c r="H55"/>
  <c r="G55"/>
  <c r="H54"/>
  <c r="G54"/>
  <c r="H53"/>
  <c r="G53"/>
  <c r="K52"/>
  <c r="K55" s="1"/>
  <c r="H52"/>
  <c r="G52"/>
  <c r="F51"/>
  <c r="E51"/>
  <c r="D51"/>
  <c r="C51"/>
  <c r="H50"/>
  <c r="G50"/>
  <c r="H49"/>
  <c r="G49"/>
  <c r="H48"/>
  <c r="G48"/>
  <c r="H47"/>
  <c r="G47"/>
  <c r="H46"/>
  <c r="G46"/>
  <c r="H45"/>
  <c r="G45"/>
  <c r="H44"/>
  <c r="G44"/>
  <c r="H43"/>
  <c r="G43"/>
  <c r="H42"/>
  <c r="K33" s="1"/>
  <c r="K42" s="1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K30"/>
  <c r="K32" s="1"/>
  <c r="H30"/>
  <c r="G30"/>
  <c r="H29"/>
  <c r="G29"/>
  <c r="H28"/>
  <c r="G28"/>
  <c r="H27"/>
  <c r="G27"/>
  <c r="H26"/>
  <c r="K26" s="1"/>
  <c r="G26"/>
  <c r="H25"/>
  <c r="K25" s="1"/>
  <c r="G25"/>
  <c r="H24"/>
  <c r="G24"/>
  <c r="H23"/>
  <c r="K23" s="1"/>
  <c r="G23"/>
  <c r="H22"/>
  <c r="G22"/>
  <c r="H21"/>
  <c r="K21" s="1"/>
  <c r="G21"/>
  <c r="H20"/>
  <c r="G20"/>
  <c r="H19"/>
  <c r="K19" s="1"/>
  <c r="G19"/>
  <c r="H18"/>
  <c r="K18" s="1"/>
  <c r="G18"/>
  <c r="H17"/>
  <c r="G17"/>
  <c r="H16"/>
  <c r="G16"/>
  <c r="H15"/>
  <c r="G15"/>
  <c r="H14"/>
  <c r="G14"/>
  <c r="K13"/>
  <c r="H13"/>
  <c r="G13"/>
  <c r="H12"/>
  <c r="K12" s="1"/>
  <c r="G12"/>
  <c r="H11"/>
  <c r="G11"/>
  <c r="H10"/>
  <c r="G10"/>
  <c r="H9"/>
  <c r="G9"/>
  <c r="H8"/>
  <c r="G8"/>
  <c r="H7"/>
  <c r="G7"/>
  <c r="H131" l="1"/>
  <c r="K131" s="1"/>
  <c r="G51"/>
  <c r="K68"/>
  <c r="K106"/>
  <c r="K182" s="1"/>
  <c r="K121"/>
  <c r="K126"/>
  <c r="K180" s="1"/>
  <c r="E178"/>
  <c r="C178"/>
  <c r="K7"/>
  <c r="H51"/>
  <c r="K43" s="1"/>
  <c r="K51" s="1"/>
  <c r="F178"/>
  <c r="D178"/>
  <c r="H133"/>
  <c r="K133" s="1"/>
  <c r="K181" s="1"/>
  <c r="G133"/>
  <c r="O366" i="19"/>
  <c r="O364"/>
  <c r="G178" i="45" l="1"/>
  <c r="H178"/>
  <c r="O9" i="19" l="1"/>
  <c r="G273" i="24" l="1"/>
  <c r="J167" l="1"/>
  <c r="J166"/>
  <c r="C398" l="1"/>
  <c r="G278"/>
  <c r="F278"/>
  <c r="F273"/>
  <c r="H411" i="6"/>
  <c r="G623" i="24" l="1"/>
  <c r="F623"/>
  <c r="C623"/>
  <c r="B623"/>
  <c r="D577"/>
  <c r="C577"/>
  <c r="D576"/>
  <c r="C576"/>
  <c r="G556"/>
  <c r="C556"/>
  <c r="G519"/>
  <c r="F519"/>
  <c r="C519"/>
  <c r="G522" s="1"/>
  <c r="G490"/>
  <c r="F490"/>
  <c r="G463"/>
  <c r="F463"/>
  <c r="G449"/>
  <c r="F449"/>
  <c r="C449"/>
  <c r="B449"/>
  <c r="B428"/>
  <c r="G427"/>
  <c r="G426"/>
  <c r="G425"/>
  <c r="F425"/>
  <c r="G421"/>
  <c r="G420"/>
  <c r="G417"/>
  <c r="F417"/>
  <c r="F428" s="1"/>
  <c r="G410"/>
  <c r="G409"/>
  <c r="G407"/>
  <c r="B398"/>
  <c r="F387"/>
  <c r="F386"/>
  <c r="F378"/>
  <c r="F377"/>
  <c r="F376"/>
  <c r="C361"/>
  <c r="B361"/>
  <c r="G339"/>
  <c r="G361" s="1"/>
  <c r="F339"/>
  <c r="F361" s="1"/>
  <c r="G313"/>
  <c r="F313"/>
  <c r="G281"/>
  <c r="C281"/>
  <c r="G243"/>
  <c r="F242"/>
  <c r="F243" s="1"/>
  <c r="G238"/>
  <c r="F238"/>
  <c r="G236"/>
  <c r="F236"/>
  <c r="F235" s="1"/>
  <c r="G235"/>
  <c r="F232"/>
  <c r="G231"/>
  <c r="F231"/>
  <c r="G218"/>
  <c r="F218"/>
  <c r="G206"/>
  <c r="F206"/>
  <c r="G184"/>
  <c r="F184"/>
  <c r="B184"/>
  <c r="G172"/>
  <c r="F172"/>
  <c r="G113"/>
  <c r="F113"/>
  <c r="G97"/>
  <c r="F97"/>
  <c r="G95"/>
  <c r="F95"/>
  <c r="C81"/>
  <c r="G74"/>
  <c r="G81" s="1"/>
  <c r="F74"/>
  <c r="F81" s="1"/>
  <c r="G61"/>
  <c r="F61"/>
  <c r="G21"/>
  <c r="C21"/>
  <c r="G244" l="1"/>
  <c r="F398"/>
  <c r="G428"/>
  <c r="F244"/>
  <c r="D384" i="10" l="1"/>
  <c r="C384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9"/>
  <c r="L382" i="19"/>
  <c r="J382"/>
  <c r="I382"/>
  <c r="O381"/>
  <c r="O380"/>
  <c r="O378"/>
  <c r="O377"/>
  <c r="O376"/>
  <c r="O375"/>
  <c r="O374"/>
  <c r="O373"/>
  <c r="O372"/>
  <c r="O371"/>
  <c r="O369"/>
  <c r="O368"/>
  <c r="O367"/>
  <c r="O365"/>
  <c r="O363"/>
  <c r="L362"/>
  <c r="J362"/>
  <c r="I362"/>
  <c r="O361"/>
  <c r="O360"/>
  <c r="O359"/>
  <c r="O358"/>
  <c r="O357"/>
  <c r="O356"/>
  <c r="O355"/>
  <c r="O354"/>
  <c r="O353"/>
  <c r="O352"/>
  <c r="O351"/>
  <c r="L350"/>
  <c r="J350"/>
  <c r="I350"/>
  <c r="O349"/>
  <c r="O348"/>
  <c r="O347"/>
  <c r="O346"/>
  <c r="O345"/>
  <c r="O344"/>
  <c r="O343"/>
  <c r="O342"/>
  <c r="O341"/>
  <c r="O340"/>
  <c r="O339"/>
  <c r="O338"/>
  <c r="O337"/>
  <c r="L336"/>
  <c r="J336"/>
  <c r="I336"/>
  <c r="O335"/>
  <c r="O334"/>
  <c r="O333"/>
  <c r="O332"/>
  <c r="O331"/>
  <c r="O330"/>
  <c r="O329"/>
  <c r="O328"/>
  <c r="O327"/>
  <c r="O326"/>
  <c r="O325"/>
  <c r="O323"/>
  <c r="O322"/>
  <c r="O321"/>
  <c r="O320"/>
  <c r="L319"/>
  <c r="J319"/>
  <c r="I319"/>
  <c r="O312"/>
  <c r="O310"/>
  <c r="L309"/>
  <c r="J309"/>
  <c r="I309"/>
  <c r="O307"/>
  <c r="O306"/>
  <c r="O304"/>
  <c r="O302"/>
  <c r="O299"/>
  <c r="L298"/>
  <c r="J298"/>
  <c r="I298"/>
  <c r="O297"/>
  <c r="O296"/>
  <c r="O295"/>
  <c r="O294"/>
  <c r="O293"/>
  <c r="O292"/>
  <c r="O291"/>
  <c r="O290"/>
  <c r="O288"/>
  <c r="O287"/>
  <c r="O286"/>
  <c r="O285"/>
  <c r="O284"/>
  <c r="O283"/>
  <c r="L282"/>
  <c r="J282"/>
  <c r="I282"/>
  <c r="O281"/>
  <c r="O280"/>
  <c r="O279"/>
  <c r="O278"/>
  <c r="O277"/>
  <c r="O276"/>
  <c r="O275"/>
  <c r="O274"/>
  <c r="O273"/>
  <c r="O272"/>
  <c r="O271"/>
  <c r="O270"/>
  <c r="O269"/>
  <c r="L268"/>
  <c r="J268"/>
  <c r="I268"/>
  <c r="O266"/>
  <c r="O262"/>
  <c r="O261"/>
  <c r="O260"/>
  <c r="L257"/>
  <c r="J257"/>
  <c r="I257"/>
  <c r="O256"/>
  <c r="O254"/>
  <c r="O252"/>
  <c r="O251"/>
  <c r="L250"/>
  <c r="J250"/>
  <c r="I250"/>
  <c r="O249"/>
  <c r="O248"/>
  <c r="O247"/>
  <c r="O246"/>
  <c r="O245"/>
  <c r="O244"/>
  <c r="O243"/>
  <c r="L242"/>
  <c r="J242"/>
  <c r="I242"/>
  <c r="O240"/>
  <c r="O238"/>
  <c r="O237"/>
  <c r="O236"/>
  <c r="O235"/>
  <c r="L233"/>
  <c r="J233"/>
  <c r="I233"/>
  <c r="O232"/>
  <c r="O231"/>
  <c r="O230"/>
  <c r="O229"/>
  <c r="O228"/>
  <c r="L227"/>
  <c r="J227"/>
  <c r="I227"/>
  <c r="O226"/>
  <c r="O224"/>
  <c r="O223"/>
  <c r="O222"/>
  <c r="O221"/>
  <c r="O219"/>
  <c r="O218"/>
  <c r="O216"/>
  <c r="O215"/>
  <c r="O212"/>
  <c r="O211"/>
  <c r="O210"/>
  <c r="O209"/>
  <c r="O207"/>
  <c r="O206"/>
  <c r="L205"/>
  <c r="J205"/>
  <c r="I205"/>
  <c r="O204"/>
  <c r="O203"/>
  <c r="O200"/>
  <c r="O199"/>
  <c r="O197"/>
  <c r="O195"/>
  <c r="O194"/>
  <c r="L193"/>
  <c r="J193"/>
  <c r="I193"/>
  <c r="O192"/>
  <c r="O191"/>
  <c r="O190"/>
  <c r="O189"/>
  <c r="O188"/>
  <c r="O187"/>
  <c r="O186"/>
  <c r="O185"/>
  <c r="O184"/>
  <c r="O183"/>
  <c r="O182"/>
  <c r="L181"/>
  <c r="J181"/>
  <c r="I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L161"/>
  <c r="J161"/>
  <c r="I161"/>
  <c r="O160"/>
  <c r="O159"/>
  <c r="O158"/>
  <c r="O157"/>
  <c r="O156"/>
  <c r="O155"/>
  <c r="O154"/>
  <c r="O153"/>
  <c r="O152"/>
  <c r="O151"/>
  <c r="O150"/>
  <c r="L149"/>
  <c r="J149"/>
  <c r="I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L129"/>
  <c r="J129"/>
  <c r="I129"/>
  <c r="O128"/>
  <c r="O127"/>
  <c r="O126"/>
  <c r="O125"/>
  <c r="O124"/>
  <c r="O123"/>
  <c r="O122"/>
  <c r="O129" s="1"/>
  <c r="L121"/>
  <c r="J121"/>
  <c r="I121"/>
  <c r="O120"/>
  <c r="O119"/>
  <c r="O118"/>
  <c r="O117"/>
  <c r="O116"/>
  <c r="O115"/>
  <c r="O114"/>
  <c r="O113"/>
  <c r="O112"/>
  <c r="O121" s="1"/>
  <c r="L111"/>
  <c r="J111"/>
  <c r="I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L93"/>
  <c r="J93"/>
  <c r="I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L69"/>
  <c r="J69"/>
  <c r="I69"/>
  <c r="O68"/>
  <c r="O67"/>
  <c r="O66"/>
  <c r="O65"/>
  <c r="O64"/>
  <c r="O63"/>
  <c r="O62"/>
  <c r="L61"/>
  <c r="J61"/>
  <c r="I61"/>
  <c r="O60"/>
  <c r="O59"/>
  <c r="O58"/>
  <c r="O57"/>
  <c r="O56"/>
  <c r="L55"/>
  <c r="J55"/>
  <c r="I55"/>
  <c r="O54"/>
  <c r="O53"/>
  <c r="O52"/>
  <c r="O51"/>
  <c r="O50"/>
  <c r="O49"/>
  <c r="O48"/>
  <c r="O47"/>
  <c r="O46"/>
  <c r="O45"/>
  <c r="O44"/>
  <c r="O43"/>
  <c r="O42"/>
  <c r="O41"/>
  <c r="O40"/>
  <c r="O39"/>
  <c r="O38"/>
  <c r="L37"/>
  <c r="J37"/>
  <c r="I37"/>
  <c r="O36"/>
  <c r="O35"/>
  <c r="O34"/>
  <c r="O33"/>
  <c r="O32"/>
  <c r="O31"/>
  <c r="O30"/>
  <c r="O29"/>
  <c r="O28"/>
  <c r="O27"/>
  <c r="O26"/>
  <c r="O25"/>
  <c r="L24"/>
  <c r="J24"/>
  <c r="I24"/>
  <c r="O23"/>
  <c r="O22"/>
  <c r="O21"/>
  <c r="O20"/>
  <c r="O19"/>
  <c r="O18"/>
  <c r="O17"/>
  <c r="O16"/>
  <c r="O15"/>
  <c r="O14"/>
  <c r="O13"/>
  <c r="O12"/>
  <c r="O11"/>
  <c r="O10"/>
  <c r="O24" s="1"/>
  <c r="O149" l="1"/>
  <c r="O233"/>
  <c r="O242"/>
  <c r="O282"/>
  <c r="O362"/>
  <c r="O319"/>
  <c r="O257"/>
  <c r="O37"/>
  <c r="O93"/>
  <c r="O111"/>
  <c r="O55"/>
  <c r="O61"/>
  <c r="O69"/>
  <c r="O181"/>
  <c r="O268"/>
  <c r="O298"/>
  <c r="O350"/>
  <c r="O161"/>
  <c r="O193"/>
  <c r="O205"/>
  <c r="O227"/>
  <c r="O250"/>
  <c r="O309"/>
  <c r="O336"/>
  <c r="L384"/>
  <c r="O382"/>
  <c r="E384" i="10"/>
  <c r="J384" i="19"/>
  <c r="O384" l="1"/>
  <c r="D224" i="5"/>
  <c r="D254" l="1"/>
  <c r="D116"/>
  <c r="D89"/>
  <c r="D64"/>
  <c r="D39"/>
  <c r="D38"/>
  <c r="D40" s="1"/>
  <c r="E1690" i="6"/>
  <c r="E1376"/>
  <c r="E1332"/>
  <c r="E1373" s="1"/>
  <c r="E986"/>
  <c r="E793"/>
  <c r="E532"/>
  <c r="E347"/>
  <c r="E47"/>
  <c r="E22"/>
  <c r="E2031"/>
  <c r="E2042" s="1"/>
  <c r="E1697"/>
  <c r="E1732" s="1"/>
  <c r="E1621"/>
  <c r="E1638" s="1"/>
  <c r="E1478"/>
  <c r="E1487" s="1"/>
  <c r="E1425"/>
  <c r="E1429" s="1"/>
  <c r="E1390"/>
  <c r="E1392" s="1"/>
  <c r="E1385"/>
  <c r="E1377"/>
  <c r="E1127"/>
  <c r="E1138" s="1"/>
  <c r="E1163" s="1"/>
  <c r="E956"/>
  <c r="E961" s="1"/>
  <c r="E762"/>
  <c r="E789" s="1"/>
  <c r="E425"/>
  <c r="E442" s="1"/>
  <c r="E348"/>
  <c r="E351" s="1"/>
  <c r="D11" i="5"/>
  <c r="D18" s="1"/>
  <c r="D253"/>
  <c r="D237"/>
  <c r="D234"/>
  <c r="D230"/>
  <c r="D214"/>
  <c r="D203"/>
  <c r="D196"/>
  <c r="D187"/>
  <c r="D176"/>
  <c r="D171"/>
  <c r="D164"/>
  <c r="D155"/>
  <c r="D149"/>
  <c r="D133"/>
  <c r="D124"/>
  <c r="D105"/>
  <c r="D102"/>
  <c r="D82"/>
  <c r="D76"/>
  <c r="D45"/>
  <c r="D34"/>
  <c r="C34"/>
  <c r="D29"/>
  <c r="C29"/>
  <c r="C18"/>
  <c r="E2238" i="6"/>
  <c r="E2175"/>
  <c r="E1850"/>
  <c r="E1549"/>
  <c r="E1383"/>
  <c r="D1383"/>
  <c r="E1691" l="1"/>
  <c r="E1389"/>
  <c r="E1430" s="1"/>
  <c r="E352"/>
  <c r="E1055"/>
  <c r="E1557"/>
  <c r="E2347" i="7"/>
  <c r="D2347"/>
  <c r="D2337"/>
  <c r="D2317"/>
  <c r="D2315"/>
  <c r="E2304"/>
  <c r="D2304"/>
  <c r="D2299"/>
  <c r="D2285"/>
  <c r="D2278"/>
  <c r="E2268"/>
  <c r="D2268"/>
  <c r="E2254"/>
  <c r="D2254"/>
  <c r="D2242"/>
  <c r="E2232"/>
  <c r="D2232"/>
  <c r="E2225"/>
  <c r="D2225"/>
  <c r="E2221"/>
  <c r="D2221"/>
  <c r="D1956"/>
  <c r="E1899"/>
  <c r="D1898"/>
  <c r="D1879"/>
  <c r="D1869"/>
  <c r="D1862"/>
  <c r="D1853"/>
  <c r="D1849"/>
  <c r="D1839"/>
  <c r="D1818"/>
  <c r="D1802"/>
  <c r="D1798"/>
  <c r="D1792"/>
  <c r="D1778"/>
  <c r="D1781" s="1"/>
  <c r="E1410"/>
  <c r="D1410"/>
  <c r="D1374"/>
  <c r="D1357"/>
  <c r="D1352"/>
  <c r="D1350"/>
  <c r="D1334"/>
  <c r="D1326"/>
  <c r="D1314"/>
  <c r="D1299"/>
  <c r="D1296"/>
  <c r="D904"/>
  <c r="D899"/>
  <c r="D878"/>
  <c r="D865"/>
  <c r="D848"/>
  <c r="D824"/>
  <c r="D808"/>
  <c r="D776"/>
  <c r="D760"/>
  <c r="D746"/>
  <c r="D739"/>
  <c r="D733"/>
  <c r="E721"/>
  <c r="D721"/>
  <c r="E706"/>
  <c r="D706"/>
  <c r="E689"/>
  <c r="D689"/>
  <c r="E677"/>
  <c r="D677"/>
  <c r="D567"/>
  <c r="D555"/>
  <c r="D551"/>
  <c r="D519"/>
  <c r="D200"/>
  <c r="D205" s="1"/>
  <c r="E129"/>
  <c r="D129"/>
  <c r="E125"/>
  <c r="D125"/>
  <c r="E117"/>
  <c r="D117"/>
  <c r="E99"/>
  <c r="D99"/>
  <c r="E92"/>
  <c r="D92"/>
  <c r="E25"/>
  <c r="D25"/>
  <c r="D2338" l="1"/>
  <c r="D905"/>
  <c r="D1899"/>
</calcChain>
</file>

<file path=xl/sharedStrings.xml><?xml version="1.0" encoding="utf-8"?>
<sst xmlns="http://schemas.openxmlformats.org/spreadsheetml/2006/main" count="10167" uniqueCount="1559">
  <si>
    <t>ANEXO I</t>
  </si>
  <si>
    <t>CONSOLIDADO DA DEMANDA DE CIRURGIA ELETIVA CADASTRADA NO SISTEMA LISTA ÚNICA</t>
  </si>
  <si>
    <t>REGIAO</t>
  </si>
  <si>
    <t>MUNICÍPIO</t>
  </si>
  <si>
    <t>MÓDULO CIRURGIA ELETIVA</t>
  </si>
  <si>
    <t>MÓDULO DEMANDA MUNICÍPIO</t>
  </si>
  <si>
    <t xml:space="preserve">TOTAL GERAL </t>
  </si>
  <si>
    <t>FISICO</t>
  </si>
  <si>
    <t>FINANCEIRO</t>
  </si>
  <si>
    <t>ALAGOINHAS</t>
  </si>
  <si>
    <t>Alagoinhas</t>
  </si>
  <si>
    <t xml:space="preserve">Aporá </t>
  </si>
  <si>
    <t>Araças</t>
  </si>
  <si>
    <t>Cardeal da Silva</t>
  </si>
  <si>
    <t>Crisópolis</t>
  </si>
  <si>
    <t xml:space="preserve">Esplanada </t>
  </si>
  <si>
    <t>Itanagra</t>
  </si>
  <si>
    <t xml:space="preserve">Itapicuru </t>
  </si>
  <si>
    <t>Pedrão</t>
  </si>
  <si>
    <t>Rio Real</t>
  </si>
  <si>
    <t>ALAGOINHAS Total</t>
  </si>
  <si>
    <t>BARREIRAS</t>
  </si>
  <si>
    <t xml:space="preserve">Angical </t>
  </si>
  <si>
    <t xml:space="preserve">Barreiras </t>
  </si>
  <si>
    <t>Catolândia</t>
  </si>
  <si>
    <t>Cotegipe</t>
  </si>
  <si>
    <t xml:space="preserve">Cristópolis </t>
  </si>
  <si>
    <t>Formosa do Rio Preto</t>
  </si>
  <si>
    <t xml:space="preserve">Riachão das Neves </t>
  </si>
  <si>
    <t>Santa Rita de Cássia</t>
  </si>
  <si>
    <t>Tabocas do Brejo Velho</t>
  </si>
  <si>
    <t>BARREIRAS Total</t>
  </si>
  <si>
    <t>BRUMADO</t>
  </si>
  <si>
    <t xml:space="preserve">Aracatu </t>
  </si>
  <si>
    <t xml:space="preserve">Barra da Estiva </t>
  </si>
  <si>
    <t xml:space="preserve">Boquira </t>
  </si>
  <si>
    <t xml:space="preserve">Brumado </t>
  </si>
  <si>
    <t>Contendas do Sincorá</t>
  </si>
  <si>
    <t xml:space="preserve">Érico Cardoso </t>
  </si>
  <si>
    <t>Ibipitanga</t>
  </si>
  <si>
    <t>Ituaçu</t>
  </si>
  <si>
    <t>Jussiape</t>
  </si>
  <si>
    <t>Macaúbas</t>
  </si>
  <si>
    <t xml:space="preserve">Paramirim </t>
  </si>
  <si>
    <t xml:space="preserve">Rio de Contas </t>
  </si>
  <si>
    <t>Rio do Pires</t>
  </si>
  <si>
    <t xml:space="preserve">Tanhaçu </t>
  </si>
  <si>
    <t>BRUMADO Total</t>
  </si>
  <si>
    <t>CAMACARI</t>
  </si>
  <si>
    <t>Camaçari</t>
  </si>
  <si>
    <t>Mata de São João</t>
  </si>
  <si>
    <t>CAMACARI Total</t>
  </si>
  <si>
    <t>CRUZ DAS ALMAS</t>
  </si>
  <si>
    <t xml:space="preserve">Cachoeira </t>
  </si>
  <si>
    <t>Conceição da Feira</t>
  </si>
  <si>
    <t>Cruz das Almas</t>
  </si>
  <si>
    <t xml:space="preserve">Governador Mangabeira </t>
  </si>
  <si>
    <t xml:space="preserve">São Félix </t>
  </si>
  <si>
    <t xml:space="preserve">Sapeaçu </t>
  </si>
  <si>
    <t>CRUZ DAS ALMAS Total</t>
  </si>
  <si>
    <t>FEIRA DE SANTANA</t>
  </si>
  <si>
    <t xml:space="preserve">Anguera </t>
  </si>
  <si>
    <t xml:space="preserve">Capela do Alto Alegre </t>
  </si>
  <si>
    <t>Coração de Maria</t>
  </si>
  <si>
    <t>Feira de Santana</t>
  </si>
  <si>
    <t>Gavião</t>
  </si>
  <si>
    <t>Ipecaetá</t>
  </si>
  <si>
    <t xml:space="preserve">Irará </t>
  </si>
  <si>
    <t>Mundo Novo</t>
  </si>
  <si>
    <t xml:space="preserve">Nova Fátima </t>
  </si>
  <si>
    <t>Pintadas</t>
  </si>
  <si>
    <t xml:space="preserve">Rafael Jambeiro </t>
  </si>
  <si>
    <t>Riachão do Jacuípe</t>
  </si>
  <si>
    <t xml:space="preserve">Santo Estêvão </t>
  </si>
  <si>
    <t>São Gonçalo dos Campos</t>
  </si>
  <si>
    <t xml:space="preserve">Serra Preta </t>
  </si>
  <si>
    <t xml:space="preserve">Tanquinho </t>
  </si>
  <si>
    <t xml:space="preserve">Teodoro Sampaio </t>
  </si>
  <si>
    <t>Terra Nova</t>
  </si>
  <si>
    <t>FEIRA DE SANTANA Total</t>
  </si>
  <si>
    <t>GUANAMBI</t>
  </si>
  <si>
    <t>Caculé</t>
  </si>
  <si>
    <t>Carinhanha</t>
  </si>
  <si>
    <t>Guanambi</t>
  </si>
  <si>
    <t xml:space="preserve">Igaporã </t>
  </si>
  <si>
    <t>Iuiú</t>
  </si>
  <si>
    <t>Jacaraci</t>
  </si>
  <si>
    <t xml:space="preserve">Malhada </t>
  </si>
  <si>
    <t xml:space="preserve">Mortugaba </t>
  </si>
  <si>
    <t>Palmas de Monte Alto</t>
  </si>
  <si>
    <t>Pindaí</t>
  </si>
  <si>
    <t xml:space="preserve">Riacho de Santana </t>
  </si>
  <si>
    <t>Rio do Antônio</t>
  </si>
  <si>
    <t xml:space="preserve">Sebastião Laranjeiras </t>
  </si>
  <si>
    <t xml:space="preserve">Tanque Novo </t>
  </si>
  <si>
    <t>Urandi</t>
  </si>
  <si>
    <t>GUANAMBI Total</t>
  </si>
  <si>
    <t>IBOTIRAMA</t>
  </si>
  <si>
    <t xml:space="preserve">Barra </t>
  </si>
  <si>
    <t>Brotas de Macaúbas</t>
  </si>
  <si>
    <t xml:space="preserve">Ibotirama </t>
  </si>
  <si>
    <t>Ipupiara</t>
  </si>
  <si>
    <t xml:space="preserve">Morpará </t>
  </si>
  <si>
    <t xml:space="preserve">Muquém de São Francisco </t>
  </si>
  <si>
    <t>Oliveira dos Brejinhos</t>
  </si>
  <si>
    <t xml:space="preserve">Paratinga </t>
  </si>
  <si>
    <t>IBOTIRAMA Total</t>
  </si>
  <si>
    <t>ILHEUS</t>
  </si>
  <si>
    <t xml:space="preserve">Arataca </t>
  </si>
  <si>
    <t>Ilhéus</t>
  </si>
  <si>
    <t xml:space="preserve">Una </t>
  </si>
  <si>
    <t xml:space="preserve">Uruçuca </t>
  </si>
  <si>
    <t>ILHEUS Total</t>
  </si>
  <si>
    <t>IRECE</t>
  </si>
  <si>
    <t xml:space="preserve">América Dourada </t>
  </si>
  <si>
    <t xml:space="preserve">Barra do Mendes </t>
  </si>
  <si>
    <t>Barro Alto</t>
  </si>
  <si>
    <t xml:space="preserve">Cafarnaum </t>
  </si>
  <si>
    <t>Canarana</t>
  </si>
  <si>
    <t xml:space="preserve">Central </t>
  </si>
  <si>
    <t>Gentio do Ouro</t>
  </si>
  <si>
    <t xml:space="preserve">Ibipeba </t>
  </si>
  <si>
    <t xml:space="preserve">Ibititá </t>
  </si>
  <si>
    <t xml:space="preserve">Irecê </t>
  </si>
  <si>
    <t xml:space="preserve">Itaguaçu da Bahia </t>
  </si>
  <si>
    <t>João Dourado</t>
  </si>
  <si>
    <t xml:space="preserve">Jussara </t>
  </si>
  <si>
    <t xml:space="preserve">Lapão </t>
  </si>
  <si>
    <t>Mulungu do Morro</t>
  </si>
  <si>
    <t>Presidente Dutra</t>
  </si>
  <si>
    <t xml:space="preserve">São Gabriel </t>
  </si>
  <si>
    <t xml:space="preserve">Uibaí </t>
  </si>
  <si>
    <t xml:space="preserve">Xique-Xique </t>
  </si>
  <si>
    <t>IRECE Total</t>
  </si>
  <si>
    <t>ITABERABA</t>
  </si>
  <si>
    <t>Boa Vista do Tupim</t>
  </si>
  <si>
    <t>Bonito</t>
  </si>
  <si>
    <t>Iaçu</t>
  </si>
  <si>
    <t>Ibiquera</t>
  </si>
  <si>
    <t xml:space="preserve">Itaberaba </t>
  </si>
  <si>
    <t>Itaeté</t>
  </si>
  <si>
    <t xml:space="preserve">Lajedinho </t>
  </si>
  <si>
    <t>Macajuba</t>
  </si>
  <si>
    <t xml:space="preserve">Ruy Barbosa </t>
  </si>
  <si>
    <t>Utinga</t>
  </si>
  <si>
    <t>Wagner</t>
  </si>
  <si>
    <t>ITABERABA Total</t>
  </si>
  <si>
    <t>ITABUNA</t>
  </si>
  <si>
    <t xml:space="preserve">Aurelino Leal </t>
  </si>
  <si>
    <t xml:space="preserve">Barro Preto </t>
  </si>
  <si>
    <t xml:space="preserve">Camacan </t>
  </si>
  <si>
    <t xml:space="preserve">Coaraci </t>
  </si>
  <si>
    <t xml:space="preserve">Floresta Azul </t>
  </si>
  <si>
    <t xml:space="preserve">Gongogi </t>
  </si>
  <si>
    <t>Ibicaraí</t>
  </si>
  <si>
    <t>Ibirapitanga</t>
  </si>
  <si>
    <t xml:space="preserve">Itabuna </t>
  </si>
  <si>
    <t>Itajuípe</t>
  </si>
  <si>
    <t xml:space="preserve">Itapé </t>
  </si>
  <si>
    <t>Itapitanga</t>
  </si>
  <si>
    <t xml:space="preserve">Jussari </t>
  </si>
  <si>
    <t xml:space="preserve">Santa Cruz da Vitória </t>
  </si>
  <si>
    <t xml:space="preserve">São José da Vitória </t>
  </si>
  <si>
    <t>Ubaitaba</t>
  </si>
  <si>
    <t xml:space="preserve">Ubatã </t>
  </si>
  <si>
    <t>ITABUNA Total</t>
  </si>
  <si>
    <t>ITAPETINGA</t>
  </si>
  <si>
    <t xml:space="preserve">Firmino Alves </t>
  </si>
  <si>
    <t>Ibicuí</t>
  </si>
  <si>
    <t>Itambé</t>
  </si>
  <si>
    <t>Itapetinga</t>
  </si>
  <si>
    <t xml:space="preserve">Itarantim </t>
  </si>
  <si>
    <t xml:space="preserve">Itororó </t>
  </si>
  <si>
    <t>Nova Canaã</t>
  </si>
  <si>
    <t xml:space="preserve">Potiraguá </t>
  </si>
  <si>
    <t>ITAPETINGA Total</t>
  </si>
  <si>
    <t>JACOBINA</t>
  </si>
  <si>
    <t>Caém</t>
  </si>
  <si>
    <t>Capim Grosso</t>
  </si>
  <si>
    <t xml:space="preserve">Miguel Calmon </t>
  </si>
  <si>
    <t xml:space="preserve">Morro do Chapéu </t>
  </si>
  <si>
    <t>Ourolândia</t>
  </si>
  <si>
    <t>Várzea do Poço</t>
  </si>
  <si>
    <t xml:space="preserve">Várzea Nova </t>
  </si>
  <si>
    <t>JACOBINA Total</t>
  </si>
  <si>
    <t>JEQUIE</t>
  </si>
  <si>
    <t>Apuarema</t>
  </si>
  <si>
    <t>Barra do Rocha</t>
  </si>
  <si>
    <t xml:space="preserve">Cravolândia </t>
  </si>
  <si>
    <t xml:space="preserve">Dário Meira </t>
  </si>
  <si>
    <t xml:space="preserve">Ibirataia </t>
  </si>
  <si>
    <t xml:space="preserve">Ipiaú </t>
  </si>
  <si>
    <t xml:space="preserve">Itagi </t>
  </si>
  <si>
    <t xml:space="preserve">Itagibá </t>
  </si>
  <si>
    <t>Itaquara</t>
  </si>
  <si>
    <t xml:space="preserve">Itiruçu </t>
  </si>
  <si>
    <t>Jequié</t>
  </si>
  <si>
    <t xml:space="preserve">Lafaiete Coutinho </t>
  </si>
  <si>
    <t xml:space="preserve">Lajedo do Tabocal </t>
  </si>
  <si>
    <t xml:space="preserve">Maracás </t>
  </si>
  <si>
    <t>Planaltino</t>
  </si>
  <si>
    <t>JEQUIE Total</t>
  </si>
  <si>
    <t>JUAZEIRO</t>
  </si>
  <si>
    <t>Juazeiro</t>
  </si>
  <si>
    <t>Pilão Arcado</t>
  </si>
  <si>
    <t xml:space="preserve">Remanso </t>
  </si>
  <si>
    <t>Uauá</t>
  </si>
  <si>
    <t>JUAZEIRO Total</t>
  </si>
  <si>
    <t>PAULO AFONSO</t>
  </si>
  <si>
    <t xml:space="preserve">Chorrochó </t>
  </si>
  <si>
    <t>Glória</t>
  </si>
  <si>
    <t>Macururé</t>
  </si>
  <si>
    <t>Paulo Afonso</t>
  </si>
  <si>
    <t xml:space="preserve">Rodelas </t>
  </si>
  <si>
    <t>PAULO AFONSO Total</t>
  </si>
  <si>
    <t>PORTO SEGURO</t>
  </si>
  <si>
    <t xml:space="preserve">Eunápolis </t>
  </si>
  <si>
    <t>Guaratinga</t>
  </si>
  <si>
    <t xml:space="preserve">Itabela </t>
  </si>
  <si>
    <t xml:space="preserve">Itapebi </t>
  </si>
  <si>
    <t>Porto Seguro</t>
  </si>
  <si>
    <t xml:space="preserve">Santa Cruz Cabrália </t>
  </si>
  <si>
    <t>PORTO SEGURO Total</t>
  </si>
  <si>
    <t>RIBEIRA DO POMBAL</t>
  </si>
  <si>
    <t xml:space="preserve">Antas </t>
  </si>
  <si>
    <t xml:space="preserve">Coronel João Sá </t>
  </si>
  <si>
    <t>Novo Triunfo</t>
  </si>
  <si>
    <t xml:space="preserve">Sítio do Quinto </t>
  </si>
  <si>
    <t>RIBEIRA DO POMBAL Total</t>
  </si>
  <si>
    <t>SALVADOR</t>
  </si>
  <si>
    <t>Lauro de Freitas</t>
  </si>
  <si>
    <t xml:space="preserve">Madre de Deus </t>
  </si>
  <si>
    <t>Salvador</t>
  </si>
  <si>
    <t xml:space="preserve">Saubara </t>
  </si>
  <si>
    <t>SALVADOR Total</t>
  </si>
  <si>
    <t>SANTA MARIA DA VITORIA</t>
  </si>
  <si>
    <t xml:space="preserve">Bom Jesus da Lapa </t>
  </si>
  <si>
    <t xml:space="preserve">Canápolis </t>
  </si>
  <si>
    <t xml:space="preserve">Cocos </t>
  </si>
  <si>
    <t>Coribe</t>
  </si>
  <si>
    <t>Correntina</t>
  </si>
  <si>
    <t xml:space="preserve">Feira da Mata </t>
  </si>
  <si>
    <t xml:space="preserve">Jaborandi </t>
  </si>
  <si>
    <t>Santa Maria da Vitória</t>
  </si>
  <si>
    <t xml:space="preserve">Santana </t>
  </si>
  <si>
    <t xml:space="preserve">São Félix do Coribe </t>
  </si>
  <si>
    <t>Serra do Ramalho</t>
  </si>
  <si>
    <t xml:space="preserve">Serra Dourada </t>
  </si>
  <si>
    <t xml:space="preserve">Sítio do Mato </t>
  </si>
  <si>
    <t>SANTA MARIA DA VITORIA Total</t>
  </si>
  <si>
    <t>SANTO ANTONIO DE JESUS</t>
  </si>
  <si>
    <t>Amargosa</t>
  </si>
  <si>
    <t>Castro Alves</t>
  </si>
  <si>
    <t>Conceição do Almeida</t>
  </si>
  <si>
    <t>Dom Macedo Costa</t>
  </si>
  <si>
    <t>Itatim</t>
  </si>
  <si>
    <t xml:space="preserve">Jaguaripe </t>
  </si>
  <si>
    <t xml:space="preserve">Mutuípe </t>
  </si>
  <si>
    <t xml:space="preserve">Presidente Tancredo Neves </t>
  </si>
  <si>
    <t>Salinas da Margarida</t>
  </si>
  <si>
    <t>Santo Antônio de Jesus</t>
  </si>
  <si>
    <t>São Felipe</t>
  </si>
  <si>
    <t>São Miguel das Matas</t>
  </si>
  <si>
    <t>Ubaíra</t>
  </si>
  <si>
    <t xml:space="preserve">Varzedo </t>
  </si>
  <si>
    <t>SANTO ANTONIO DE JESUS Total</t>
  </si>
  <si>
    <t>SEABRA</t>
  </si>
  <si>
    <t>Abaíra</t>
  </si>
  <si>
    <t>Iraquara</t>
  </si>
  <si>
    <t>Novo Horizonte</t>
  </si>
  <si>
    <t xml:space="preserve">Piatã </t>
  </si>
  <si>
    <t>Seabra</t>
  </si>
  <si>
    <t>SEABRA Total</t>
  </si>
  <si>
    <t>SENHOR DO BOMFIM</t>
  </si>
  <si>
    <t xml:space="preserve">Andorinha </t>
  </si>
  <si>
    <t xml:space="preserve">Campo Formoso </t>
  </si>
  <si>
    <t>SENHOR DO BOMFIM Total</t>
  </si>
  <si>
    <t>SERRINHA</t>
  </si>
  <si>
    <t xml:space="preserve">Água Fria </t>
  </si>
  <si>
    <t>Araci</t>
  </si>
  <si>
    <t>Barrocas</t>
  </si>
  <si>
    <t xml:space="preserve">Biritinga </t>
  </si>
  <si>
    <t>Conceição do Coité</t>
  </si>
  <si>
    <t xml:space="preserve">Euclides da Cunha </t>
  </si>
  <si>
    <t xml:space="preserve">Lamarão </t>
  </si>
  <si>
    <t xml:space="preserve">Monte Santo </t>
  </si>
  <si>
    <t>Nordestina</t>
  </si>
  <si>
    <t xml:space="preserve">Quijingue </t>
  </si>
  <si>
    <t>Retirolândia</t>
  </si>
  <si>
    <t>Santaluz</t>
  </si>
  <si>
    <t>São Domingos</t>
  </si>
  <si>
    <t>Serrinha</t>
  </si>
  <si>
    <t xml:space="preserve">Valente </t>
  </si>
  <si>
    <t>SERRINHA Total</t>
  </si>
  <si>
    <t>TEIXEIRA DE FREITAS</t>
  </si>
  <si>
    <t>Alcobaça</t>
  </si>
  <si>
    <t xml:space="preserve">Caravelas </t>
  </si>
  <si>
    <t>Ibirapuã</t>
  </si>
  <si>
    <t xml:space="preserve">Itamaraju </t>
  </si>
  <si>
    <t xml:space="preserve">Itanhém </t>
  </si>
  <si>
    <t>Jucuruçu</t>
  </si>
  <si>
    <t xml:space="preserve">Lajedão </t>
  </si>
  <si>
    <t xml:space="preserve">Medeiros Neto </t>
  </si>
  <si>
    <t>Mucuri</t>
  </si>
  <si>
    <t xml:space="preserve">Nova Viçosa </t>
  </si>
  <si>
    <t xml:space="preserve">Prado </t>
  </si>
  <si>
    <t xml:space="preserve">Teixeira de Freitas </t>
  </si>
  <si>
    <t>Vereda</t>
  </si>
  <si>
    <t>TEIXEIRA DE FREITAS Total</t>
  </si>
  <si>
    <t>VALENCA</t>
  </si>
  <si>
    <t>Camamu</t>
  </si>
  <si>
    <t xml:space="preserve">Gandu </t>
  </si>
  <si>
    <t xml:space="preserve">Igrapiúna </t>
  </si>
  <si>
    <t xml:space="preserve">Ituberá </t>
  </si>
  <si>
    <t>Nilo Peçanha</t>
  </si>
  <si>
    <t xml:space="preserve">Nova Ibiá </t>
  </si>
  <si>
    <t>Piraí do Norte</t>
  </si>
  <si>
    <t xml:space="preserve">Taperoá </t>
  </si>
  <si>
    <t xml:space="preserve">Teolândia </t>
  </si>
  <si>
    <t xml:space="preserve">Valença </t>
  </si>
  <si>
    <t xml:space="preserve">Wenceslau Guimarães </t>
  </si>
  <si>
    <t>VALENCA Total</t>
  </si>
  <si>
    <t>VITORIA DA CONQUISTA</t>
  </si>
  <si>
    <t xml:space="preserve">Anagé </t>
  </si>
  <si>
    <t>Barra do Choça</t>
  </si>
  <si>
    <t>Belo Campo</t>
  </si>
  <si>
    <t>Bom Jesus da Serra</t>
  </si>
  <si>
    <t>Caetanos</t>
  </si>
  <si>
    <t xml:space="preserve">Cândido Sales </t>
  </si>
  <si>
    <t>Caraíbas</t>
  </si>
  <si>
    <t xml:space="preserve">Cordeiros </t>
  </si>
  <si>
    <t>Encruzilhada</t>
  </si>
  <si>
    <t>Maetinga</t>
  </si>
  <si>
    <t xml:space="preserve">Mirante </t>
  </si>
  <si>
    <t>Piripá</t>
  </si>
  <si>
    <t>Planalto</t>
  </si>
  <si>
    <t>Poções</t>
  </si>
  <si>
    <t>Presidente Jânio Quadros</t>
  </si>
  <si>
    <t>Tremedal</t>
  </si>
  <si>
    <t>Vitória da Conquista</t>
  </si>
  <si>
    <t>VITORIA DA CONQUISTA Total</t>
  </si>
  <si>
    <t>Total Geral</t>
  </si>
  <si>
    <t>Fonte: Sistema Lista Única</t>
  </si>
  <si>
    <t>REGIÃO DE SAÚDE</t>
  </si>
  <si>
    <t>MUNICIPIO</t>
  </si>
  <si>
    <t>Catu</t>
  </si>
  <si>
    <t>Entre Rios</t>
  </si>
  <si>
    <t xml:space="preserve">Inhambupe </t>
  </si>
  <si>
    <t>Jandaíra</t>
  </si>
  <si>
    <t>Ouriçangas</t>
  </si>
  <si>
    <t xml:space="preserve">Baianópolis </t>
  </si>
  <si>
    <t xml:space="preserve">Brejolândia </t>
  </si>
  <si>
    <t>Luís Eduardo Magalhães</t>
  </si>
  <si>
    <t>Ibicoara</t>
  </si>
  <si>
    <t xml:space="preserve">Livramento de Nossa Senhora </t>
  </si>
  <si>
    <t xml:space="preserve">Malhada de Pedras </t>
  </si>
  <si>
    <t xml:space="preserve">Conde </t>
  </si>
  <si>
    <t>Dias dÁvila</t>
  </si>
  <si>
    <t>Simões Filho</t>
  </si>
  <si>
    <t>Maragogipe</t>
  </si>
  <si>
    <t>Amélia Rodrigues</t>
  </si>
  <si>
    <t>Baixa Grande</t>
  </si>
  <si>
    <t>Conceição do Jacuípe</t>
  </si>
  <si>
    <t xml:space="preserve">Ipirá </t>
  </si>
  <si>
    <t xml:space="preserve">Pé de Serra </t>
  </si>
  <si>
    <t xml:space="preserve">Caetité </t>
  </si>
  <si>
    <t xml:space="preserve">Ibiassucê </t>
  </si>
  <si>
    <t>Buritirama</t>
  </si>
  <si>
    <t xml:space="preserve">Canavieiras </t>
  </si>
  <si>
    <t xml:space="preserve">Itacaré </t>
  </si>
  <si>
    <t xml:space="preserve">Mascote </t>
  </si>
  <si>
    <t xml:space="preserve">Buerarema </t>
  </si>
  <si>
    <t xml:space="preserve">Maraú </t>
  </si>
  <si>
    <t xml:space="preserve">Caatiba </t>
  </si>
  <si>
    <t xml:space="preserve">Iguaí </t>
  </si>
  <si>
    <t xml:space="preserve">Maiquinique </t>
  </si>
  <si>
    <t>Jacobina</t>
  </si>
  <si>
    <t xml:space="preserve">Mirangaba </t>
  </si>
  <si>
    <t xml:space="preserve">Saúde </t>
  </si>
  <si>
    <t>Tapiramutá</t>
  </si>
  <si>
    <t>Boa Nova</t>
  </si>
  <si>
    <t xml:space="preserve">Irajuba </t>
  </si>
  <si>
    <t xml:space="preserve">Iramaia </t>
  </si>
  <si>
    <t xml:space="preserve">Itamari </t>
  </si>
  <si>
    <t>Jaguaquara</t>
  </si>
  <si>
    <t>Nova Itarana</t>
  </si>
  <si>
    <t xml:space="preserve">Canudos </t>
  </si>
  <si>
    <t xml:space="preserve">Abaré </t>
  </si>
  <si>
    <t xml:space="preserve">Pedro Alexandre </t>
  </si>
  <si>
    <t xml:space="preserve">Santa Brígida </t>
  </si>
  <si>
    <t>Belmonte</t>
  </si>
  <si>
    <t>Nova Soure</t>
  </si>
  <si>
    <t xml:space="preserve">Ribeira do Amparo </t>
  </si>
  <si>
    <t>Candeias</t>
  </si>
  <si>
    <t xml:space="preserve">Itaparica </t>
  </si>
  <si>
    <t xml:space="preserve">Santo Amaro </t>
  </si>
  <si>
    <t>São Francisco do Conde</t>
  </si>
  <si>
    <t>São Sebastião do Passé</t>
  </si>
  <si>
    <t xml:space="preserve">Vera Cruz </t>
  </si>
  <si>
    <t>Milagres</t>
  </si>
  <si>
    <t xml:space="preserve">Boninal </t>
  </si>
  <si>
    <t>Ibitiara</t>
  </si>
  <si>
    <t xml:space="preserve">Lençóis </t>
  </si>
  <si>
    <t xml:space="preserve">Palmeiras </t>
  </si>
  <si>
    <t>Souto Soares</t>
  </si>
  <si>
    <t xml:space="preserve">Antônio Gonçalves </t>
  </si>
  <si>
    <t>Filadélfia</t>
  </si>
  <si>
    <t>Itiúba</t>
  </si>
  <si>
    <t xml:space="preserve">Jaguarari </t>
  </si>
  <si>
    <t xml:space="preserve">Pindobaçu </t>
  </si>
  <si>
    <t>Ponto Novo</t>
  </si>
  <si>
    <t>Senhor do Bonfim</t>
  </si>
  <si>
    <t>Condeúba</t>
  </si>
  <si>
    <t xml:space="preserve">Ribeirão do Largo </t>
  </si>
  <si>
    <t>Fonte: Sistema Lista Única - atualizado em 16/10/2017</t>
  </si>
  <si>
    <t xml:space="preserve">PROCEDIMENTO </t>
  </si>
  <si>
    <t>QTDADE</t>
  </si>
  <si>
    <t>TOTAL CIR ELETIVA</t>
  </si>
  <si>
    <t>AMIGDALECTOMIA</t>
  </si>
  <si>
    <t>COLECISTECTOMIA</t>
  </si>
  <si>
    <t>HEMORROIDECTOMIA</t>
  </si>
  <si>
    <t>HERNIOPLASTIA INCISIONAL</t>
  </si>
  <si>
    <t>HERNIOPLASTIA INGUINAL / CRURAL (UNILATERAL)</t>
  </si>
  <si>
    <t>HISTERECTOMIA (POR VIA VAGINAL)</t>
  </si>
  <si>
    <t>HISTERECTOMIA TOTAL</t>
  </si>
  <si>
    <t>LAQUEADURA TUBARIA</t>
  </si>
  <si>
    <t>MIOMECTOMIA</t>
  </si>
  <si>
    <t>PROSTATECTOMIA SUPRAPÚBICA</t>
  </si>
  <si>
    <t>TENOSINOVECTOMIA EM MEMBRO INFERIOR</t>
  </si>
  <si>
    <t>TRATAMENTO CIRURGICO DE HIDROCELE</t>
  </si>
  <si>
    <t>VASECTOMIA</t>
  </si>
  <si>
    <t>VITRECTOMIA POSTERIOR</t>
  </si>
  <si>
    <t>Alagoinhas Total</t>
  </si>
  <si>
    <t>HERNIOPLASTIA EPIGASTRICA</t>
  </si>
  <si>
    <t>Cardeal da Silva Total</t>
  </si>
  <si>
    <t>EXERESE DE CISTO VAGINAL</t>
  </si>
  <si>
    <t>HERNIOPLASTIA INGUINAL (BILATERAL)</t>
  </si>
  <si>
    <t>HERNIOPLASTIA UMBILICAL</t>
  </si>
  <si>
    <t>HISTERECTOMIA SUBTOTAL</t>
  </si>
  <si>
    <t>TIREOIDECTOMIA TOTAL</t>
  </si>
  <si>
    <t>Catu Total</t>
  </si>
  <si>
    <t>EXERESE DE CALAZIO E OUTRAS PEQUENAS LESOES DA PALPEBRA E SUPERCILIOS</t>
  </si>
  <si>
    <t>FOTOCOAGULACAO A LASER</t>
  </si>
  <si>
    <t>HISTEROSCOPIA CIRURGICA C/ RESSECTOSCOPIO</t>
  </si>
  <si>
    <t>RECONSTRUCAO LIGAMENTAR EXTRA-ARTICULAR DO JOELHO</t>
  </si>
  <si>
    <t>RESSECCAO ENDOSCOPICA DE PROSTATA</t>
  </si>
  <si>
    <t>TRATAMENTO CIRURGICO DE GLAUCOMA CONGENITO</t>
  </si>
  <si>
    <t>TRATAMENTO CIRURGICO DE SINDROME COMPRESSIVA EM TUNEL OSTEO-FIBROSO AO NIVEL DO CARPO</t>
  </si>
  <si>
    <t>Entre Rios Total</t>
  </si>
  <si>
    <t>COLECISTECTOMIA VIDEOLAPAROSCOPICA</t>
  </si>
  <si>
    <t>Esplanada  Total</t>
  </si>
  <si>
    <t>APENDICECTOMIA VIDEOLAPAROSCOPICA</t>
  </si>
  <si>
    <t>COLECTOMIA VIDEOLAPAROSCOPICA</t>
  </si>
  <si>
    <t>MIOMECTOMIA VIDEOLAPAROSCOPICA</t>
  </si>
  <si>
    <t>OOFORECTOMIA / OOFOROPLASTIA</t>
  </si>
  <si>
    <t>POSTECTOMIA</t>
  </si>
  <si>
    <t>Inhambupe  Total</t>
  </si>
  <si>
    <t>COLPOPERINEOPLASTIA ANTERIOR E POSTERIOR</t>
  </si>
  <si>
    <t>Itanagra Total</t>
  </si>
  <si>
    <t>Jandaíra Total</t>
  </si>
  <si>
    <t>PROSTATOVESICULECTOMIA RADICAL</t>
  </si>
  <si>
    <t>Ouriçangas Total</t>
  </si>
  <si>
    <t>Rio Real Total</t>
  </si>
  <si>
    <t>ADENOIDECTOMIA</t>
  </si>
  <si>
    <t>AMIGDALECTOMIA C/ ADENOIDECTOMIA</t>
  </si>
  <si>
    <t>ARTROPLASTIA ESCAPULO-UMERAL PARCIAL</t>
  </si>
  <si>
    <t>ARTROPLASTIA TOTAL PRIMARIA DO JOELHO</t>
  </si>
  <si>
    <t>COLPOPERINEOPLASTIA POSTERIOR</t>
  </si>
  <si>
    <t>CORRECAO CIRURGICA DE ESTRABISMO (ACIMA DE 2 MUSCULOS)</t>
  </si>
  <si>
    <t>EXPLANTE DE LENTE INTRA OCULAR</t>
  </si>
  <si>
    <t>FACECTOMIA S/ IMPLANTE DE LENTE INTRA-OCULAR</t>
  </si>
  <si>
    <t>NEFRECTOMIA PARCIAL</t>
  </si>
  <si>
    <t>NEFROLITOTOMIA</t>
  </si>
  <si>
    <t>ORQUIDOPEXIA BILATERAL</t>
  </si>
  <si>
    <t>TRATAMENTO CIRURGICO DE VARIZES (BILATERAL)</t>
  </si>
  <si>
    <t>Baianópolis  Total</t>
  </si>
  <si>
    <t>Brejolândia  Total</t>
  </si>
  <si>
    <t>SINUSOTOMIA BILATERAL</t>
  </si>
  <si>
    <t>Catolândia Total</t>
  </si>
  <si>
    <t>TRATAMENTO CIRURGICO DE CISTOCELE</t>
  </si>
  <si>
    <t>Cotegipe Total</t>
  </si>
  <si>
    <t>TRABECULECTOMIA</t>
  </si>
  <si>
    <t>Cristópolis  Total</t>
  </si>
  <si>
    <t>FACECTOMIA C/ IMPLANTE DE LENTE INTRA-OCULAR</t>
  </si>
  <si>
    <t>TRATAMENTO CIRURGICO DE LUXACAO / FRATURA-LUXACAO ACROMIO-CLAVICULAR</t>
  </si>
  <si>
    <t>TRATAMENTO CIRÚRGICO DE ROTURA DE MENISCO COM SUTURA MENISCAL UNI / BICOMPATIMENTAL</t>
  </si>
  <si>
    <t>Formosa do Rio Preto Total</t>
  </si>
  <si>
    <t>COLPOPLASTIA ANTERIOR</t>
  </si>
  <si>
    <t>CORRECAO CIRURGICA DE EPICANTO E TELECANTO</t>
  </si>
  <si>
    <t>DACRIOCISTORRINOSTOMIA</t>
  </si>
  <si>
    <t>EXERESE DE PAPILOMA EM LARINGE</t>
  </si>
  <si>
    <t>FACOEMULSIFICACAO C/ IMPLANTE DE LENTE INTRA-OCULAR DOBRAVEL</t>
  </si>
  <si>
    <t>FISTULECTOMIA / FISTULOTOMIA ANAL</t>
  </si>
  <si>
    <t>HERNIORRAFIA INGUINAL VIDEOLAPAROSCOPICA</t>
  </si>
  <si>
    <t>MARSUPIALIZACAO DE GLANDULA DE BARTOLIN</t>
  </si>
  <si>
    <t>MEATOTOMIA SIMPLES</t>
  </si>
  <si>
    <t>NEFROLITOTOMIA PERCUTANEA</t>
  </si>
  <si>
    <t>ORQUIECTOMIA SUBCAPSULAR BILATERAL</t>
  </si>
  <si>
    <t>REPARO DE ROTURA DO MANGUITO ROTADOR (INCLUI PROCEDIMENTOS DESCOMPRESSIVOS)</t>
  </si>
  <si>
    <t>RESSECÇÃO DE CISTO SINOVIAL</t>
  </si>
  <si>
    <t>REVISAO CIRURGICA DO PE TORTO CONGENITO</t>
  </si>
  <si>
    <t>SETORECTOMIA / QUADRANTECTOMIA</t>
  </si>
  <si>
    <t>TRATAMENTO CIRÚRGICO DE ARTRITE INFECCIOSA (GRANDES E MÉDIAS ARTICULAÇÕES)</t>
  </si>
  <si>
    <t>TRATAMENTO CIRURGICO DE FRATURA / LESAO FISARIA DE OSSOS DO MEDIO-PE</t>
  </si>
  <si>
    <t>TRATAMENTO CIRÚRGICO DE FRATURA DA CLAVÍCULA</t>
  </si>
  <si>
    <t>TRATAMENTO CIRÚRGICO DE FRATURA DA PATELA POR FIXAÇÃO INTERNA</t>
  </si>
  <si>
    <t>TRATAMENTO CIRÚRGICO DE FRATURA LESÃO FISARIA DOS OSSOS DO ANTEBRAÇO</t>
  </si>
  <si>
    <t>TRATAMENTO CIRURGICO DE VARICOCELE</t>
  </si>
  <si>
    <t>URETEROLITOTOMIA</t>
  </si>
  <si>
    <t>Luís Eduardo Magalhães Total</t>
  </si>
  <si>
    <t>Riachão das Neves  Total</t>
  </si>
  <si>
    <t>LITOTRIPSIA</t>
  </si>
  <si>
    <t>TRATAMENTO CIRÚRGICO DE PSEUDARTROSE NA REGIÃO METAFISE-EPIFISARIA DISTAL DO RADIO E ULNA</t>
  </si>
  <si>
    <t>Santa Rita de Cássia Total</t>
  </si>
  <si>
    <t>Tabocas do Brejo Velho Total</t>
  </si>
  <si>
    <t>HERNIORRAFIA UMBILICAL VIDEOLAPAROSCOPICA</t>
  </si>
  <si>
    <t>SEPTOPLASTIA  PARA CORREÇÃO DE DESVIO</t>
  </si>
  <si>
    <t>Barra da Estiva  Total</t>
  </si>
  <si>
    <t>ARTROPLASTIA TOTAL DE JOELHO - REVISAO / RECONSTRUCAO</t>
  </si>
  <si>
    <t>EXERESE DE CISTO SACRO-COCCIGEO</t>
  </si>
  <si>
    <t>Ibicoara Total</t>
  </si>
  <si>
    <t>Livramento de Nossa Senhora  Total</t>
  </si>
  <si>
    <t>DISCECTOMIA CERVICAL / LOMBAR / LOMBO-SACRA POR VIA POSTERIOR (DOIS NÍVEIS)</t>
  </si>
  <si>
    <t>TRATAMENTO CIRÚRGICO DE PSEUDARTROSE / RETARDO DE CONSOLIDAÇÃO / PERDA ÓSSEA DA DIÁFISE DO FÊMUR</t>
  </si>
  <si>
    <t>Malhada de Pedras  Total</t>
  </si>
  <si>
    <t>COLPOPERINEOCLEISE</t>
  </si>
  <si>
    <t>EXERESE DE TUMOR DE VIAS AEREAS SUPERIORES. FACE E PESCOCO</t>
  </si>
  <si>
    <t>FACOEMULSIFICACAO C/ IMPLANTE DE LENTE INTRA-OCULAR RIGIDA</t>
  </si>
  <si>
    <t>HERNIOPLASTIA EPIGASTRICA VIDEOLAPAROSCOPICA</t>
  </si>
  <si>
    <t>HISTERECTOMIA VIDEOLAPAROSCOPICA</t>
  </si>
  <si>
    <t>IMPLANTE DE PROTESE ANTI-GLAUCOMATOSA</t>
  </si>
  <si>
    <t>NEFRECTOMIA TOTAL</t>
  </si>
  <si>
    <t>PAN-FOTOCOAGULAÇÃO DE RETINA A LASER</t>
  </si>
  <si>
    <t>PLASTICA MAMARIA FEMININA NAO ESTETICA</t>
  </si>
  <si>
    <t>RECONSTRUCAO DA VAGINA</t>
  </si>
  <si>
    <t>RETIRADA DE PRÓTESE DE SUBSTITUIÇÃO DE GRANDES ARTICULAÇÕES (OMBRO / COTOVELO / QUADRIL / JOELHO)</t>
  </si>
  <si>
    <t>TRATAMENTO CIRURGICO DE BEXIGA NEUROGENICA</t>
  </si>
  <si>
    <t>TRATAMENTO CIRURGICO DE INCONTINENCIA URINARIA POR VIA VAGINAL</t>
  </si>
  <si>
    <t>TRATAMENTO CIRÚRGICO DE LESÃO AGUDA CAPSULO-LIGAMENTAR DO MEMBRO SUPERIOR: COTOVELO / PUNHO</t>
  </si>
  <si>
    <t>TRATAMENTO CIRÚRGICO DE LESÃO AGUDA CAPSULO-LIGAMENTAR MEMBRO INFERIOR (JOELHO / TORNOZELO)</t>
  </si>
  <si>
    <t>TRATAMENTO CIRURGICO DE VARIZES (UNILATERAL)</t>
  </si>
  <si>
    <t>URETROPLASTIA HETEROGENEA</t>
  </si>
  <si>
    <t>VITRECTOMIA ANTERIOR</t>
  </si>
  <si>
    <t>VITRECTOMIA POSTERIOR COM INFUSÃO DE PERFLUOCARBONO E ENDOLASER</t>
  </si>
  <si>
    <t>VITRECTOMIA POSTERIOR COM INFUSÃO DE PERFLUOCARBONO/ÓLEO DE SILICONE/ENDOLASER</t>
  </si>
  <si>
    <t>Camaçari Total</t>
  </si>
  <si>
    <t>Conde  Total</t>
  </si>
  <si>
    <t>Dias dÁvila Total</t>
  </si>
  <si>
    <t>CAPSULOTOMIA A YAG LASER</t>
  </si>
  <si>
    <t>EXTRACAO ENDOSCOPICA DE CALCULO EM PELVE RENAL</t>
  </si>
  <si>
    <t>MASTOIDECTOMIA SUBTOTAL</t>
  </si>
  <si>
    <t>REPARACAO E OPERACAO PLASTICA DO TESTICULO</t>
  </si>
  <si>
    <t>SALPINGECTOMIA UNI / BILATERAL</t>
  </si>
  <si>
    <t>SALPINGOPLASTIA</t>
  </si>
  <si>
    <t>URETROSTOMIA PERINEAL / CUTANEA / EXTERNA</t>
  </si>
  <si>
    <t>Mata de São João Total</t>
  </si>
  <si>
    <t>Simões Filho Total</t>
  </si>
  <si>
    <t>COLPOPERINEOPLASTIA ANTERIOR E POSTERIOR C/ AMPUTACAO DE COLO</t>
  </si>
  <si>
    <t>Cruz das Almas Total</t>
  </si>
  <si>
    <t>Governador Mangabeira  Total</t>
  </si>
  <si>
    <t>Maragogipe Total</t>
  </si>
  <si>
    <t>Sapeaçu  Total</t>
  </si>
  <si>
    <t>Amélia Rodrigues Total</t>
  </si>
  <si>
    <t>Anguera  Total</t>
  </si>
  <si>
    <t>Baixa Grande Total</t>
  </si>
  <si>
    <t>Conceição do Jacuípe Total</t>
  </si>
  <si>
    <t>Coração de Maria Total</t>
  </si>
  <si>
    <t>ARTROPLASTIA PARCIAL DE QUADRIL</t>
  </si>
  <si>
    <t>RECONSTRUÇÃO DE POLIA TENDINOSA DOS DEDOS DA MÃO</t>
  </si>
  <si>
    <t>RECONSTRUCAO DE TENDAO PATELAR / TENDAO QUADRICIPITAL</t>
  </si>
  <si>
    <t>RECONSTRUCAO LIGAMENTAR DO TORNOZELO</t>
  </si>
  <si>
    <t>Feira de Santana Total</t>
  </si>
  <si>
    <t>Gavião Total</t>
  </si>
  <si>
    <t>Ipecaetá Total</t>
  </si>
  <si>
    <t>Ipirá  Total</t>
  </si>
  <si>
    <t>Irará  Total</t>
  </si>
  <si>
    <t>Mundo Novo Total</t>
  </si>
  <si>
    <t>Pé de Serra  Total</t>
  </si>
  <si>
    <t>Riachão do Jacuípe Total</t>
  </si>
  <si>
    <t>Santo Estêvão  Total</t>
  </si>
  <si>
    <t>RECONSTRUCAO LIGAMENTAR INTRA-ARTICULAR DO JOELHO (CRUZADO ANTERIOR)</t>
  </si>
  <si>
    <t>Serra Preta  Total</t>
  </si>
  <si>
    <t>Tanquinho  Total</t>
  </si>
  <si>
    <t>Teodoro Sampaio  Total</t>
  </si>
  <si>
    <t>Terra Nova Total</t>
  </si>
  <si>
    <t>TRATAMENTO CIRURGICO DE HIPERTROFIA DOS PEQUENOS LABIOS</t>
  </si>
  <si>
    <t>Caetité  Total</t>
  </si>
  <si>
    <t>Carinhanha Total</t>
  </si>
  <si>
    <t>EPIFISIODESE FEMORAL PROXIMAL IN SITU</t>
  </si>
  <si>
    <t>ORQUIDOPEXIA UNILATERAL</t>
  </si>
  <si>
    <t>Ibiassucê  Total</t>
  </si>
  <si>
    <t>TRATAMENTO CIRÚRGICO DE FRATURA / LESÃO FISARIA DOS METACARPIANOS</t>
  </si>
  <si>
    <t>Igaporã  Total</t>
  </si>
  <si>
    <t>COLPOPERINEORRAFIA NAO OBSTETRICA</t>
  </si>
  <si>
    <t>Malhada  Total</t>
  </si>
  <si>
    <t>Mortugaba  Total</t>
  </si>
  <si>
    <t>Pindaí Total</t>
  </si>
  <si>
    <t>HISTERECTOMIA C/ ANEXECTOMIA (UNI / BILATERAL)</t>
  </si>
  <si>
    <t>TIMPANOPLASTIA (UNI / BILATERAL)</t>
  </si>
  <si>
    <t>Rio do Antônio Total</t>
  </si>
  <si>
    <t>Sebastião Laranjeiras  Total</t>
  </si>
  <si>
    <t>Tanque Novo  Total</t>
  </si>
  <si>
    <t>Urandi Total</t>
  </si>
  <si>
    <t>Buritirama Total</t>
  </si>
  <si>
    <t>Ibotirama  Total</t>
  </si>
  <si>
    <t>Morpará  Total</t>
  </si>
  <si>
    <t>Oliveira dos Brejinhos Total</t>
  </si>
  <si>
    <t>RECONSTITUICAO DE CANAL LACRIMAL</t>
  </si>
  <si>
    <t>Paratinga  Total</t>
  </si>
  <si>
    <t>CISTOLITOTOMIA E/OU RETIRADA DE CORPO ESTRANHO DA BEXIGA</t>
  </si>
  <si>
    <t>Canavieiras  Total</t>
  </si>
  <si>
    <t>PIELOPLASTIA</t>
  </si>
  <si>
    <t>RECONSTRUCAO LIGAMENTAR INTRA-ARTICULAR DO JOELHO (CRUZADO POSTERIOR C/ OU S/ ANTERIOR)</t>
  </si>
  <si>
    <t>TRATAMENTO CIRÚRGICO DE PSEUDARTROSE / RETARDO DE CONSOLIDAÇÃO AO NÍVEL DO JOELHO</t>
  </si>
  <si>
    <t>TRATAMENTO CIRÚRGICO DE ROTURA DO MENISCO COM MENISCECTOMIA PARCIAL / TOTAL</t>
  </si>
  <si>
    <t>URETROPLASTIA (RESSECCAO DE CORDA)</t>
  </si>
  <si>
    <t>URETROPLASTIA AUTOGENA</t>
  </si>
  <si>
    <t>Ilhéus Total</t>
  </si>
  <si>
    <t>EXPLORACAO CIRURGICA DA BOLSA ESCROTAL</t>
  </si>
  <si>
    <t>Itacaré  Total</t>
  </si>
  <si>
    <t>Mascote  Total</t>
  </si>
  <si>
    <t>CAPSULECTOMIA POSTERIOR CIRURGICA</t>
  </si>
  <si>
    <t>CORRECAO DE HIPOSPADIA (1o TEMPO)</t>
  </si>
  <si>
    <t>Una  Total</t>
  </si>
  <si>
    <t>Uruçuca  Total</t>
  </si>
  <si>
    <t>América Dourada  Total</t>
  </si>
  <si>
    <t>Barro Alto Total</t>
  </si>
  <si>
    <t>Canarana Total</t>
  </si>
  <si>
    <t>Ibipeba  Total</t>
  </si>
  <si>
    <t>Irecê  Total</t>
  </si>
  <si>
    <t>Itaguaçu da Bahia  Total</t>
  </si>
  <si>
    <t>João Dourado Total</t>
  </si>
  <si>
    <t>ORQUIECTOMIA UNILATERAL</t>
  </si>
  <si>
    <t>SALPINGECTOMIA VIDEOLAPAROSCOPICA</t>
  </si>
  <si>
    <t>Lapão  Total</t>
  </si>
  <si>
    <t>Mulungu do Morro Total</t>
  </si>
  <si>
    <t>São Gabriel  Total</t>
  </si>
  <si>
    <t>Uibaí  Total</t>
  </si>
  <si>
    <t>Xique-Xique  Total</t>
  </si>
  <si>
    <t>Lajedinho  Total</t>
  </si>
  <si>
    <t>Macajuba Total</t>
  </si>
  <si>
    <t>Buerarema  Total</t>
  </si>
  <si>
    <t>Camacan  Total</t>
  </si>
  <si>
    <t>Gongogi  Total</t>
  </si>
  <si>
    <t>NEFROSTOMIA PERCUTANEA</t>
  </si>
  <si>
    <t>Ibirapitanga Total</t>
  </si>
  <si>
    <t>ARTRODESE DE MÉDIAS / GRANDES ARTICULAÇÕES DE MEMBRO SUPERIOR</t>
  </si>
  <si>
    <t>EXPLORAÇÃO ARTICULAR C/ OU S/ SINOVECTOMIA DE PEQUENAS ARTICULAÇÕES</t>
  </si>
  <si>
    <t>MASTOIDECTOMIA RADICAL</t>
  </si>
  <si>
    <t>RESSECCAO E FECHAMENTO DE FISTULA URETRAL</t>
  </si>
  <si>
    <t>TRATAMENTO CIRÚRGICO DA SÍNDROME DO IMPACTO SUB-ACROMIAL</t>
  </si>
  <si>
    <t>TRATAMENTO CIRÚRGICO DE DEDO EM GATILHO</t>
  </si>
  <si>
    <t>TRATAMENTO CIRÚRGICO DE FRATURA DO TORNOZELO UNIMALEOLAR</t>
  </si>
  <si>
    <t>TRATAMENTO CIRÚRGICO DE PSEUDARTROSE / RETARDO DE CONSOLIDAÇÃO / PERDA ÓSSEA DA DIÁFISE TIBIAL</t>
  </si>
  <si>
    <t>TRATAMENTO CIRÚRGICO DE PSEUDARTROSE / RETARDO DE CONSOLIDAÇÃO/ PERDA ÓSSEA DA METÁFISE TIBIAL</t>
  </si>
  <si>
    <t>Itabuna  Total</t>
  </si>
  <si>
    <t>Itajuípe Total</t>
  </si>
  <si>
    <t>Maraú  Total</t>
  </si>
  <si>
    <t>Santa Cruz da Vitória  Total</t>
  </si>
  <si>
    <t>Ubaitaba Total</t>
  </si>
  <si>
    <t>Ubatã  Total</t>
  </si>
  <si>
    <t>Caatiba  Total</t>
  </si>
  <si>
    <t>Ibicuí Total</t>
  </si>
  <si>
    <t>Iguaí  Total</t>
  </si>
  <si>
    <t>Itambé Total</t>
  </si>
  <si>
    <t>Itarantim  Total</t>
  </si>
  <si>
    <t>TRATAMENTO CIRÚRGICO DE FRATURA VICIOSAMENTE CONSOLIDADA DOS OSSOS LONGOS EXCETO DA MÃO E DO PÉ</t>
  </si>
  <si>
    <t>Maiquinique  Total</t>
  </si>
  <si>
    <t>CORRECAO CIRURGICA DE ENTROPIO E ECTROPIO</t>
  </si>
  <si>
    <t>Nova Canaã Total</t>
  </si>
  <si>
    <t>Capim Grosso Total</t>
  </si>
  <si>
    <t>Jacobina Total</t>
  </si>
  <si>
    <t>IRIDOTOMIA A LASER</t>
  </si>
  <si>
    <t>Miguel Calmon  Total</t>
  </si>
  <si>
    <t>Mirangaba  Total</t>
  </si>
  <si>
    <t>Morro do Chapéu  Total</t>
  </si>
  <si>
    <t>Ourolândia Total</t>
  </si>
  <si>
    <t>Saúde  Total</t>
  </si>
  <si>
    <t>Tapiramutá Total</t>
  </si>
  <si>
    <t>Apuarema Total</t>
  </si>
  <si>
    <t>Boa Nova Total</t>
  </si>
  <si>
    <t>Cravolândia  Total</t>
  </si>
  <si>
    <t>Irajuba  Total</t>
  </si>
  <si>
    <t>Iramaia  Total</t>
  </si>
  <si>
    <t>Itagi  Total</t>
  </si>
  <si>
    <t>Itagibá  Total</t>
  </si>
  <si>
    <t>Itamari  Total</t>
  </si>
  <si>
    <t>Itaquara Total</t>
  </si>
  <si>
    <t>Itiruçu  Total</t>
  </si>
  <si>
    <t>Jaguaquara Total</t>
  </si>
  <si>
    <t>Jequié Total</t>
  </si>
  <si>
    <t>Maracás  Total</t>
  </si>
  <si>
    <t>Nova Itarana Total</t>
  </si>
  <si>
    <t>Planaltino Total</t>
  </si>
  <si>
    <t>Canudos  Total</t>
  </si>
  <si>
    <t>URETROTOMIA INTERNA</t>
  </si>
  <si>
    <t>Juazeiro Total</t>
  </si>
  <si>
    <t>Pilão Arcado Total</t>
  </si>
  <si>
    <t>TRATAMENTO CIRÚRGICO DE FRATURA / LESÃO FISARIA DAS FALANGES DA MÃO (COM FIXAÇÃO)</t>
  </si>
  <si>
    <t>Remanso  Total</t>
  </si>
  <si>
    <t>CORRECAO CIRURGICA DE LAGOFTALMO</t>
  </si>
  <si>
    <t>Uauá Total</t>
  </si>
  <si>
    <t>Abaré  Total</t>
  </si>
  <si>
    <t>CORRECAO CIRURGICA DO ESTRABISMO (ATE 2 MUSCULOS)</t>
  </si>
  <si>
    <t>Chorrochó  Total</t>
  </si>
  <si>
    <t>ARTROPLASTIA TOTAL PRIMÁRIA DO QUADRIL CIMENTADA</t>
  </si>
  <si>
    <t>Glória Total</t>
  </si>
  <si>
    <t>Macururé Total</t>
  </si>
  <si>
    <t>Paulo Afonso Total</t>
  </si>
  <si>
    <t>Pedro Alexandre  Total</t>
  </si>
  <si>
    <t>TURBINECTOMIA</t>
  </si>
  <si>
    <t>Rodelas  Total</t>
  </si>
  <si>
    <t>Santa Brígida  Total</t>
  </si>
  <si>
    <t>Belmonte Total</t>
  </si>
  <si>
    <t>MICROCIRURGIA OTOLOGICA</t>
  </si>
  <si>
    <t>Eunápolis  Total</t>
  </si>
  <si>
    <t>Guaratinga Total</t>
  </si>
  <si>
    <t>CORRECAO DE HIPOSPADIA (2o TEMPO)</t>
  </si>
  <si>
    <t>Itabela  Total</t>
  </si>
  <si>
    <t>CURETAGEM UTERINA EM MOLA HIDATIFORME</t>
  </si>
  <si>
    <t>RESSECCAO ENDOSCOPICA DE LESAO VESICAL</t>
  </si>
  <si>
    <t>RESSECÇÃO SIMPLES DE TUMOR ÓSSEO / DE PARTES MOLES</t>
  </si>
  <si>
    <t>TRATAMENTO CIRÚRGICO DE PÉ TORTO CONGÊNITO</t>
  </si>
  <si>
    <t>Porto Seguro Total</t>
  </si>
  <si>
    <t>Santa Cruz Cabrália  Total</t>
  </si>
  <si>
    <t>Antas  Total</t>
  </si>
  <si>
    <t>Coronel João Sá  Total</t>
  </si>
  <si>
    <t>Nova Soure Total</t>
  </si>
  <si>
    <t>Ribeira do Amparo  Total</t>
  </si>
  <si>
    <t>Candeias Total</t>
  </si>
  <si>
    <t>Itaparica  Total</t>
  </si>
  <si>
    <t>TRATAMENTO CIRÚRGICO DE ARTRITE INFECCIOSA DAS PEQUENAS ARTICULAÇÕES</t>
  </si>
  <si>
    <t>TRATAMENTO DE PTOSE PALPEBRAL</t>
  </si>
  <si>
    <t>Lauro de Freitas Total</t>
  </si>
  <si>
    <t>COLEDOCOTOMIA VIDEOLAPAROSCOPICA</t>
  </si>
  <si>
    <t>Madre de Deus  Total</t>
  </si>
  <si>
    <t>Salvador Total</t>
  </si>
  <si>
    <t>Santo Amaro  Total</t>
  </si>
  <si>
    <t>São Francisco do Conde Total</t>
  </si>
  <si>
    <t>São Sebastião do Passé Total</t>
  </si>
  <si>
    <t>Saubara  Total</t>
  </si>
  <si>
    <t>Vera Cruz  Total</t>
  </si>
  <si>
    <t>EXERESE DE LESAO DO CORDAO ESPERMATICO</t>
  </si>
  <si>
    <t>FOTOTRABECULOPLASTIA A LASER</t>
  </si>
  <si>
    <t>PIELOLITOTOMIA</t>
  </si>
  <si>
    <t>REALINHAMENTO DO MECANISMO EXTENSOR DO JOELHO</t>
  </si>
  <si>
    <t>TRATAMENTO CIRÚRGICO DE FRATURAS DOS OSSOS DO CARPO</t>
  </si>
  <si>
    <t>TRATAMENTO CIRÚRGICO DE LESÃO DA MUSCULATURA INTRÍNSECA DA MÃO</t>
  </si>
  <si>
    <t>Bom Jesus da Lapa  Total</t>
  </si>
  <si>
    <t>Canápolis  Total</t>
  </si>
  <si>
    <t>Cocos  Total</t>
  </si>
  <si>
    <t>TRATAMENTO CIRÚRGICO DE FRATURA DIAFISARIA ÚNICA DO RÁDIO / DA ULNA</t>
  </si>
  <si>
    <t>Correntina Total</t>
  </si>
  <si>
    <t>Santa Maria da Vitória Total</t>
  </si>
  <si>
    <t>Santana  Total</t>
  </si>
  <si>
    <t>Serra Dourada  Total</t>
  </si>
  <si>
    <t>Sítio do Mato  Total</t>
  </si>
  <si>
    <t>Amargosa Total</t>
  </si>
  <si>
    <t>Castro Alves Total</t>
  </si>
  <si>
    <t>TENOPLASTIA OU ENXERTO DE TENDÃO UNICO</t>
  </si>
  <si>
    <t>Itatim Total</t>
  </si>
  <si>
    <t>Milagres Total</t>
  </si>
  <si>
    <t>Mutuípe  Total</t>
  </si>
  <si>
    <t>São Felipe Total</t>
  </si>
  <si>
    <t>Abaíra Total</t>
  </si>
  <si>
    <t>Boninal  Total</t>
  </si>
  <si>
    <t>Ibitiara Total</t>
  </si>
  <si>
    <t>LARINGECTOMIA PARCIAL</t>
  </si>
  <si>
    <t>Iraquara Total</t>
  </si>
  <si>
    <t>DISCECTOMIA CERVICAL / LOMBAR / LOMBO-SACRA POR VIA POSTERIOR (UM NÍVEL)</t>
  </si>
  <si>
    <t>Lençóis  Total</t>
  </si>
  <si>
    <t>Novo Horizonte Total</t>
  </si>
  <si>
    <t>Palmeiras  Total</t>
  </si>
  <si>
    <t>Piatã  Total</t>
  </si>
  <si>
    <t>Seabra Total</t>
  </si>
  <si>
    <t>Souto Soares Total</t>
  </si>
  <si>
    <t>Andorinha  Total</t>
  </si>
  <si>
    <t>Antônio Gonçalves  Total</t>
  </si>
  <si>
    <t>TRATAMENTO CIRURGICO DE LUXACAO ESPONTANEA / PROGRESSIVA / PARALITICA DO QUADRIL</t>
  </si>
  <si>
    <t>Campo Formoso  Total</t>
  </si>
  <si>
    <t>Filadélfia Total</t>
  </si>
  <si>
    <t>Itiúba Total</t>
  </si>
  <si>
    <t>Jaguarari  Total</t>
  </si>
  <si>
    <t>Pindobaçu  Total</t>
  </si>
  <si>
    <t>Ponto Novo Total</t>
  </si>
  <si>
    <t>TRATAMENTO CIRURGICO DE COAPTACAO DE NINFAS</t>
  </si>
  <si>
    <t>Senhor do Bonfim Total</t>
  </si>
  <si>
    <t>Água Fria  Total</t>
  </si>
  <si>
    <t>Araci Total</t>
  </si>
  <si>
    <t xml:space="preserve">Cansanção </t>
  </si>
  <si>
    <t>Cansanção  Total</t>
  </si>
  <si>
    <t>Euclides da Cunha  Total</t>
  </si>
  <si>
    <t>ARTROPLASTIA DE ARTICULAÇÃO DA MÃO</t>
  </si>
  <si>
    <t>EXERESE DE CISTO DE EPIDIDIMO</t>
  </si>
  <si>
    <t>Monte Santo  Total</t>
  </si>
  <si>
    <t>Medeiros Neto  Total</t>
  </si>
  <si>
    <t>Nova Viçosa  Total</t>
  </si>
  <si>
    <t>Prado  Total</t>
  </si>
  <si>
    <t>Nilo Peçanha Total</t>
  </si>
  <si>
    <t>RECONSTRUÇÃO CAPSULO-LIGAMENTAR DE COTOVELO PUNHO</t>
  </si>
  <si>
    <t>Teolândia  Total</t>
  </si>
  <si>
    <t>Anagé  Total</t>
  </si>
  <si>
    <t>Barra do Choça Total</t>
  </si>
  <si>
    <t>Belo Campo Total</t>
  </si>
  <si>
    <t>Bom Jesus da Serra Total</t>
  </si>
  <si>
    <t>Cândido Sales  Total</t>
  </si>
  <si>
    <t>Caraíbas Total</t>
  </si>
  <si>
    <t>Condeúba Total</t>
  </si>
  <si>
    <t>Mirante  Total</t>
  </si>
  <si>
    <t>ARTROPLASTIA DE REVISÃO OU RECONSTRUÇÃO DO QUADRIL</t>
  </si>
  <si>
    <t>Piripá Total</t>
  </si>
  <si>
    <t>Planalto Total</t>
  </si>
  <si>
    <t>Poções Total</t>
  </si>
  <si>
    <t>Presidente Jânio Quadros Total</t>
  </si>
  <si>
    <t>Ribeirão do Largo  Total</t>
  </si>
  <si>
    <t>Tremedal Total</t>
  </si>
  <si>
    <t>ARTROPLASTIA TOTAL PRIMARIA DO QUADRIL NÃO CIMENTADA / HÍBRIDA</t>
  </si>
  <si>
    <t>BURSECTOMIA</t>
  </si>
  <si>
    <t>ESTAPEDECTOMIA</t>
  </si>
  <si>
    <t>REPARO DE BAINHA TENDINOSA AO NIVEL DO TORNOZELO</t>
  </si>
  <si>
    <t>SINUSOTOMIA TRANSMAXILAR</t>
  </si>
  <si>
    <t>TRATAMENTO CIRÚRGICO DE FRATURA BIMALEOLAR / TRIMALEOLAR / DA FRATURA-LUXAÇÃO DO TORNOZELO</t>
  </si>
  <si>
    <t>TRATAMENTO CIRÚRGICO DE PÉ PLANO VALGO</t>
  </si>
  <si>
    <t>TRATAMENTO CIRÚRGICO DE PSEUDARTROSE / RETARDO DE CONSOLIDAÇÃO / PERDA ÓSSEA DA MÃO</t>
  </si>
  <si>
    <t>TRATAMENTO CIRÚRGICO DE PSEUDARTROSE AO NÍVEL DO COTOVELO</t>
  </si>
  <si>
    <t>TRATAMENTO CIRURGICO DE RETARDO DE CONSOLIDACAO DA PSEUDARTROSE DE CLAVICULA / ESCAPULA</t>
  </si>
  <si>
    <t>TRATAMENTO CIRÚRGICO DO HALUX VALGUS S/ OSTEOTOMIA DO PRIMEIRO OSSO METATARSIANO</t>
  </si>
  <si>
    <t>URETEROPLASTIA</t>
  </si>
  <si>
    <t>Vitória da Conquista Total</t>
  </si>
  <si>
    <t>ANEXO II</t>
  </si>
  <si>
    <t>CONSOLIDADO DA DEMANDA DE CIRURGIA ELETIVA NO SISTEMA LISTA ÚNICA - POR PROCEDIMENTO CADASTRADO</t>
  </si>
  <si>
    <t>PROCEDIMENTOS CADASTRADOS</t>
  </si>
  <si>
    <t>TRATAMENTO CIRÚRGICO DE LUXAÇÃO / FRATURA-LUXAÇÃO CARPO-METACARPIANA</t>
  </si>
  <si>
    <t>Aporá  Total</t>
  </si>
  <si>
    <t>Araças Total</t>
  </si>
  <si>
    <t>Crisópolis Total</t>
  </si>
  <si>
    <t>Itapicuru  Total</t>
  </si>
  <si>
    <t>Pedrão Total</t>
  </si>
  <si>
    <t>ALAGOINHAS TOTAL REGIÃO</t>
  </si>
  <si>
    <t>Angical  Total</t>
  </si>
  <si>
    <t>Barreiras  Total</t>
  </si>
  <si>
    <t>TRATAMENTO CIRURGICO DE REFLUXO VESICO-URETERAL</t>
  </si>
  <si>
    <t>TRATAMENTO CIRÚRGICO DE PSEUDARTROSE / RETARDO DE CONSOLIDAÇÃO / PERDA ÓSSEA DO ÚMERO</t>
  </si>
  <si>
    <t>BARREIRAS TOTAL REGIÃO</t>
  </si>
  <si>
    <t>Aracatu  Total</t>
  </si>
  <si>
    <t>Boquira  Total</t>
  </si>
  <si>
    <t>Brumado  Total</t>
  </si>
  <si>
    <t>Contendas do Sincorá Total</t>
  </si>
  <si>
    <t>Érico Cardoso  Total</t>
  </si>
  <si>
    <t>Ibipitanga Total</t>
  </si>
  <si>
    <t>Ituaçu Total</t>
  </si>
  <si>
    <t>Jussiape Total</t>
  </si>
  <si>
    <t>Macaúbas Total</t>
  </si>
  <si>
    <t>TENÓLISE</t>
  </si>
  <si>
    <t>Paramirim  Total</t>
  </si>
  <si>
    <t>Rio de Contas  Total</t>
  </si>
  <si>
    <t>Rio do Pires Total</t>
  </si>
  <si>
    <t>Tanhaçu  Total</t>
  </si>
  <si>
    <t>BRUMADO TOTAL REGIÃO</t>
  </si>
  <si>
    <t>CAMACARI TOTAL REGIÃO</t>
  </si>
  <si>
    <t>Cachoeira  Total</t>
  </si>
  <si>
    <t>Conceição da Feira Total</t>
  </si>
  <si>
    <t>São Félix  Total</t>
  </si>
  <si>
    <t>CRUZ DAS ALMAS TOTAL REGIÃO</t>
  </si>
  <si>
    <t>Capela do Alto Alegre  Total</t>
  </si>
  <si>
    <t>ARTROPLASTIA DE RESSECÇÃO DE MÉDIA / GRANDE ARTICULAÇÃO</t>
  </si>
  <si>
    <t>TRATAMENTO CIRÚRGICO DE FRATURA LESÃO FISÁRIA DISTAL DE TÍBIA</t>
  </si>
  <si>
    <t>TRATAMENTO CIRÚRGICO DE PÉ CAVO</t>
  </si>
  <si>
    <t>TRATAMENTO CIRÚRGICO DE PÉ TORTO CONGÊNITO INVETERADO</t>
  </si>
  <si>
    <t>Nova Fátima  Total</t>
  </si>
  <si>
    <t>Pintadas Total</t>
  </si>
  <si>
    <t>Rafael Jambeiro  Total</t>
  </si>
  <si>
    <t>São Gonçalo dos Campos Total</t>
  </si>
  <si>
    <t>FEIRA DE SANTANA TOTAL REGIÃO</t>
  </si>
  <si>
    <t>RECOBRIMENTO CONJUNTIVAL</t>
  </si>
  <si>
    <t>Caculé Total</t>
  </si>
  <si>
    <t>SINUSOTOMIA ESFENOIDAL</t>
  </si>
  <si>
    <t>Guanambi Total</t>
  </si>
  <si>
    <t>Iuiú Total</t>
  </si>
  <si>
    <t>Jacaraci Total</t>
  </si>
  <si>
    <t>Palmas de Monte Alto Total</t>
  </si>
  <si>
    <t>Riacho de Santana  Total</t>
  </si>
  <si>
    <t>GUANAMBI TOTAL REGIÃO</t>
  </si>
  <si>
    <t>Barra  Total</t>
  </si>
  <si>
    <t>Brotas de Macaúbas Total</t>
  </si>
  <si>
    <t>ARTROPLASTIA DE CABEÇA DO RÁDIO</t>
  </si>
  <si>
    <t>Ipupiara Total</t>
  </si>
  <si>
    <t>TRATAMENTO CIRURGICO DE FRATURA / LESAO FISARIA DOS METATARSIANOS</t>
  </si>
  <si>
    <t>Muquém de São Francisco  Total</t>
  </si>
  <si>
    <t>COLPECTOMIA</t>
  </si>
  <si>
    <t>IBOTIRAMA TOTAL REGIÃO</t>
  </si>
  <si>
    <t>Arataca  Total</t>
  </si>
  <si>
    <t>ILHEUS TOTAL REGIÃO</t>
  </si>
  <si>
    <t>TRATAMENTO CIRURGICO DE INCONTINENCIA URINARIA VIA ABDOMINAL</t>
  </si>
  <si>
    <t>Barra do Mendes  Total</t>
  </si>
  <si>
    <t>PAROTIDECTOMIA PARCIAL OU SUBTOTAL</t>
  </si>
  <si>
    <t>Cafarnaum  Total</t>
  </si>
  <si>
    <t>Central  Total</t>
  </si>
  <si>
    <t>Gentio do Ouro Total</t>
  </si>
  <si>
    <t>Ibititá  Total</t>
  </si>
  <si>
    <t>Jussara  Total</t>
  </si>
  <si>
    <t>Presidente Dutra Total</t>
  </si>
  <si>
    <t>IRECE TOTAL REGIÃO</t>
  </si>
  <si>
    <t>Boa Vista do Tupim Total</t>
  </si>
  <si>
    <t>Bonito Total</t>
  </si>
  <si>
    <t>Iaçu Total</t>
  </si>
  <si>
    <t>Ibiquera Total</t>
  </si>
  <si>
    <t>Itaberaba  Total</t>
  </si>
  <si>
    <t>EXERESE DE GLANDULA DE BARTHOLIN / SKENE</t>
  </si>
  <si>
    <t>Itaeté Total</t>
  </si>
  <si>
    <t>Ruy Barbosa  Total</t>
  </si>
  <si>
    <t>Utinga Total</t>
  </si>
  <si>
    <t>Wagner Total</t>
  </si>
  <si>
    <t>ITABERABA TOTAL REGIÃO</t>
  </si>
  <si>
    <t>Aurelino Leal  Total</t>
  </si>
  <si>
    <t>Barro Preto  Total</t>
  </si>
  <si>
    <t>RECONSTITUICAO DE FORNIX CONJUNTIVAL</t>
  </si>
  <si>
    <t>Coaraci  Total</t>
  </si>
  <si>
    <t>Floresta Azul  Total</t>
  </si>
  <si>
    <t>Ibicaraí Total</t>
  </si>
  <si>
    <t>Itapé  Total</t>
  </si>
  <si>
    <t>Itapitanga Total</t>
  </si>
  <si>
    <t>Jussari  Total</t>
  </si>
  <si>
    <t>São José da Vitória  Total</t>
  </si>
  <si>
    <t>ITABUNA TOTAL REGIÃO</t>
  </si>
  <si>
    <t>Firmino Alves  Total</t>
  </si>
  <si>
    <t>Itapetinga Total</t>
  </si>
  <si>
    <t>Itororó  Total</t>
  </si>
  <si>
    <t>Potiraguá  Total</t>
  </si>
  <si>
    <t>ITAPETINGA TOTAL REGIÃO</t>
  </si>
  <si>
    <t>Caém Total</t>
  </si>
  <si>
    <t>Várzea do Poço Total</t>
  </si>
  <si>
    <t>Várzea Nova  Total</t>
  </si>
  <si>
    <t>JACOBINA TOTAL REGIÃO</t>
  </si>
  <si>
    <t>Barra do Rocha Total</t>
  </si>
  <si>
    <t>Dário Meira  Total</t>
  </si>
  <si>
    <t>Ibirataia  Total</t>
  </si>
  <si>
    <t>Ipiaú  Total</t>
  </si>
  <si>
    <t>Lafaiete Coutinho  Total</t>
  </si>
  <si>
    <t>Lajedo do Tabocal  Total</t>
  </si>
  <si>
    <t>JEQUIE TOTAL REGIÃO</t>
  </si>
  <si>
    <t>OSTEOTOMIA DE OSSOS LONGOS EXCETO DA MÃO E DO PÉ</t>
  </si>
  <si>
    <t>TRATAMENTO CIRÚRGICO DE SINDACTILIA DA MÃO (POR ESPACO INTERDIGITAL)</t>
  </si>
  <si>
    <t>TRATAMENTO CIRÚRGICO DE PSEUDO-RETARDO / CONSOLIDAÇÃO / PERDA ÓSSEA AO ÍIVEL DO CARPO</t>
  </si>
  <si>
    <t>JUAZEIRO TOTAL REGIÃO</t>
  </si>
  <si>
    <t>TRATAMENTO CIRÚRGICO DE DEDO EM MARTELO / EM GARRA (MÃO E PÉ)</t>
  </si>
  <si>
    <t>TRATAMENTO CIRÚRGICO DE LUXAÇÃO / FRATURA-LUXACAO DOS OSSOS DO CARPO</t>
  </si>
  <si>
    <t>ALARGAMENTO DA ENTRADA VAGINAL</t>
  </si>
  <si>
    <t>PAULO AFONSO TOTAL REGIÃO</t>
  </si>
  <si>
    <t>ARTRODESE DE MEDIAS / GRANDES ARTICULACOES DE MEMBRO INFERIOR</t>
  </si>
  <si>
    <t>TRATAMENTO CIRÚRGICO DE HALUX VALGUS C/ OSTEOTOMIA DO PRIMEIRO OSSO METATARSIANO</t>
  </si>
  <si>
    <t>Itapebi  Total</t>
  </si>
  <si>
    <t>PORTO SEGURO TOTAL REGIÃO</t>
  </si>
  <si>
    <t>CISTECTOMIA PARCIAL</t>
  </si>
  <si>
    <t>Novo Triunfo Total</t>
  </si>
  <si>
    <t>Sítio do Quinto  Total</t>
  </si>
  <si>
    <t>RIBEIRA DO POMBAL TOTAL REGIÃO</t>
  </si>
  <si>
    <t>NEOSTOMIA DE EPIDIDIMO / CANAL DEFERENTE</t>
  </si>
  <si>
    <t>TRATAMENTO CIRURGICO DE FISTULA VESICO-VAGINAL</t>
  </si>
  <si>
    <t>SALVADOR TOTAL REGIÃO</t>
  </si>
  <si>
    <t>Coribe Total</t>
  </si>
  <si>
    <t>RETIRADA PERCUTANEA DE CALCULO URETERAL C/ CATETER</t>
  </si>
  <si>
    <t>Feira da Mata  Total</t>
  </si>
  <si>
    <t>Jaborandi  Total</t>
  </si>
  <si>
    <t>São Félix do Coribe  Total</t>
  </si>
  <si>
    <t>Serra do Ramalho Total</t>
  </si>
  <si>
    <t>SANTA MARIA DA VITORIA TOTAL REGIÃO</t>
  </si>
  <si>
    <t>Conceição do Almeida Total</t>
  </si>
  <si>
    <t>Dom Macedo Costa Total</t>
  </si>
  <si>
    <t>Jaguaripe  Total</t>
  </si>
  <si>
    <t>Presidente Tancredo Neves  Total</t>
  </si>
  <si>
    <t>Salinas da Margarida Total</t>
  </si>
  <si>
    <t>Santo Antônio de Jesus Total</t>
  </si>
  <si>
    <t>São Miguel das Matas Total</t>
  </si>
  <si>
    <t>Ubaíra Total</t>
  </si>
  <si>
    <t>Varzedo  Total</t>
  </si>
  <si>
    <t>SANTO ANTONIO DE JESUS TOTAL REGIÃO</t>
  </si>
  <si>
    <t>SEABRA TOTAL REGIÃO</t>
  </si>
  <si>
    <t>SENHOR DO BOMFIM TOTAL REGIÃO</t>
  </si>
  <si>
    <t>Barrocas Total</t>
  </si>
  <si>
    <t>Biritinga  Total</t>
  </si>
  <si>
    <t>REPARACAO DE OUTRAS HERNIAS</t>
  </si>
  <si>
    <t>Conceição do Coité Total</t>
  </si>
  <si>
    <t>Lamarão  Total</t>
  </si>
  <si>
    <t>Nordestina Total</t>
  </si>
  <si>
    <t>Quijingue  Total</t>
  </si>
  <si>
    <t>Retirolândia Total</t>
  </si>
  <si>
    <t>Santaluz Total</t>
  </si>
  <si>
    <t>São Domingos Total</t>
  </si>
  <si>
    <t>Serrinha Total</t>
  </si>
  <si>
    <t>Valente  Total</t>
  </si>
  <si>
    <t>SERRINHA TOTAL REGIÃO</t>
  </si>
  <si>
    <t>Alcobaça Total</t>
  </si>
  <si>
    <t>Caravelas  Total</t>
  </si>
  <si>
    <t>Ibirapuã Total</t>
  </si>
  <si>
    <t>Itamaraju  Total</t>
  </si>
  <si>
    <t>Itanhém  Total</t>
  </si>
  <si>
    <t>Jucuruçu Total</t>
  </si>
  <si>
    <t>Lajedão  Total</t>
  </si>
  <si>
    <t>Mucuri Total</t>
  </si>
  <si>
    <t>Teixeira de Freitas  Total</t>
  </si>
  <si>
    <t>Vereda Total</t>
  </si>
  <si>
    <t>TEIXEIRA DE FREITAS TOTAL REGIÃO</t>
  </si>
  <si>
    <t>Valença</t>
  </si>
  <si>
    <t>Camamu Total</t>
  </si>
  <si>
    <t>Gandu  Total</t>
  </si>
  <si>
    <t>Igrapiúna  Total</t>
  </si>
  <si>
    <t>Ituberá  Total</t>
  </si>
  <si>
    <t>Nova Ibiá  Total</t>
  </si>
  <si>
    <t>RECONSTITUICAO PARCIAL DE PALPEBRA COM TARSORRAFIA</t>
  </si>
  <si>
    <t>Piraí do Norte Total</t>
  </si>
  <si>
    <t>Taperoá  Total</t>
  </si>
  <si>
    <t>Valença  Total</t>
  </si>
  <si>
    <t>Wenceslau Guimarães  Total</t>
  </si>
  <si>
    <t>VALENCA TOTAL REGIÃO</t>
  </si>
  <si>
    <t>Caetanos Total</t>
  </si>
  <si>
    <t>Cordeiros  Total</t>
  </si>
  <si>
    <t>Encruzilhada Total</t>
  </si>
  <si>
    <t>Maetinga Total</t>
  </si>
  <si>
    <t>TRATAMENTO CIRURGICO DE FRATURA / LESAO FISARIA DOS PODODACTILOS</t>
  </si>
  <si>
    <t>VULVECTOMIA SIMPLES</t>
  </si>
  <si>
    <t>VITORIA DA CONQUISTA TOTAL REGIÃO</t>
  </si>
  <si>
    <t>TOTAL REGIÃO geral</t>
  </si>
  <si>
    <t>ESTUDO DO PRIMEIRO CORTE SISTEMA LISTA ÚNICA QUE ORIGINOU OS R$ 12.840.636,07</t>
  </si>
  <si>
    <t>ESTUDO DO SEGUNDO CORTE SISTEMA LISTA ÚNICA CONSIDERANDO A RESERVA DO RECURSO DA PORTARIA 1.294/2017 DE R$ 5.688.625,69</t>
  </si>
  <si>
    <t>ESTUDO DO PRIMEIRO CORTE SISTEMA LISTA ÚNICA QUE ORIGINOU OS R$ 12.840.636,07 PARA EXECUÇÃO DO RECURSO DA PORTARIA 1.294/2017</t>
  </si>
  <si>
    <t>ANEXO III</t>
  </si>
  <si>
    <t>ANEXO IV</t>
  </si>
  <si>
    <t>VALOR 1ª PACTUAÇÃO</t>
  </si>
  <si>
    <t>VALOR PARA 2ª PACTUAÇÃO</t>
  </si>
  <si>
    <t>-</t>
  </si>
  <si>
    <t>TOTAL</t>
  </si>
  <si>
    <t>% REF. VALOR TOTAL CADASTRADO 2ª FASE</t>
  </si>
  <si>
    <t>MEMÓRIA DE CÁLCULO PARA RATEIO DO SALDO (R$ 3.319.320,60) APÓS DISTRIBUÍÇÃO PARA 100% DOS MUNICÍPIOS QUE NÃO FORAM CONTEMPLADOS NA 1ª PACTUAÇÃO</t>
  </si>
  <si>
    <t>VALOR TOTAL RATEADO</t>
  </si>
  <si>
    <t>SALDO APÓS DISTRUBUIÇÃO, A SER RATEADO</t>
  </si>
  <si>
    <t>VALOR CADASTRADO NA 2ª FASE REF. A MUNICÍPIOS COM R$ NA 1ª PACTUAÇÃO</t>
  </si>
  <si>
    <t>VALOR TOTAL CADASTRADO</t>
  </si>
  <si>
    <t>VALOR FINANCEIRO PARA 2ª PACTUAÇÃO</t>
  </si>
  <si>
    <t>ANEXO V</t>
  </si>
  <si>
    <t>PROPOSTA DISTRIBUIÇÃO FINAL DO RECURSO PORTARIA 1.294/2017</t>
  </si>
  <si>
    <t>PROPOSTA DISTRIBUIÇÃO R$ 5.688.625,69</t>
  </si>
  <si>
    <t>CONSOLIDADO DA DEMANDA DE CIRURGIA ELETIVA CADASTRADA NO SISTEMA LISTA ÚNICA 1ª DEMANDA + 2ª DEMANDA</t>
  </si>
  <si>
    <t>1ª PACTUAÇÃO</t>
  </si>
  <si>
    <t>2ª PACTUAÇÃO</t>
  </si>
  <si>
    <t>DISTRIBUIÇÃO FINAL R$ PT 1.294/2017</t>
  </si>
  <si>
    <t>ANEXO VI</t>
  </si>
  <si>
    <t>Barreiras</t>
  </si>
  <si>
    <t xml:space="preserve">RESUMO: </t>
  </si>
  <si>
    <t>1. Foi priorizado 100% dos municípios que não foram contemplados na 1ª pactuação, correspondendo a R$ 2.369.305,09.</t>
  </si>
  <si>
    <t>2. O saldo de R$ 3.319.320,60, foi distribuido para os municípios contemplados na 1ª pactuação de acordo o % correspondente ao valor total cadastrado.</t>
  </si>
  <si>
    <t>TOTAL GERAL</t>
  </si>
  <si>
    <t>3. Os municípios em vermelho são todos os municípios novos.</t>
  </si>
  <si>
    <t>4. Foi mantido memória de cálculo utilizado para distribuição do R$ para os municípios já contemplados na 1ª pactuação.</t>
  </si>
  <si>
    <t>MUNICIPIO ENCAMINHADOR</t>
  </si>
  <si>
    <t>MUNICIPIO EXECUTOR</t>
  </si>
  <si>
    <t>GESTOR DO RECURSO</t>
  </si>
  <si>
    <t xml:space="preserve">MUNICIPIO </t>
  </si>
  <si>
    <t>QTDADE FISICO</t>
  </si>
  <si>
    <t>FINANCEIRO (R$)</t>
  </si>
  <si>
    <t>MUNCIPIO</t>
  </si>
  <si>
    <t>UNIDADE</t>
  </si>
  <si>
    <t xml:space="preserve">ANGICAL </t>
  </si>
  <si>
    <t>H. Municipal Eurico Dutra</t>
  </si>
  <si>
    <t>Municipal</t>
  </si>
  <si>
    <t xml:space="preserve">BARREIRAS </t>
  </si>
  <si>
    <t>CATOLÂNDIA</t>
  </si>
  <si>
    <t>COTEGIPE</t>
  </si>
  <si>
    <t>Cristópolis</t>
  </si>
  <si>
    <t>H. Municipal Antônio José</t>
  </si>
  <si>
    <t>Estadual</t>
  </si>
  <si>
    <t>A definir</t>
  </si>
  <si>
    <t xml:space="preserve">CRISTÓPOLIS </t>
  </si>
  <si>
    <t xml:space="preserve">Municipal </t>
  </si>
  <si>
    <t>FORMOSA DO RIO PRETO</t>
  </si>
  <si>
    <t xml:space="preserve">RIACHÃO DAS NEVES </t>
  </si>
  <si>
    <t>SANTA RITA DE CÁSSIA</t>
  </si>
  <si>
    <t>H. M. Dr. Altino Lemos Santiago</t>
  </si>
  <si>
    <t>São Desiderio</t>
  </si>
  <si>
    <t>H. Mat. Nossa Srª Aparaceda</t>
  </si>
  <si>
    <t>Sta Rita de Cássia</t>
  </si>
  <si>
    <t>H. Sta Rita de Cássia</t>
  </si>
  <si>
    <t>TABOCAS DO BREJO VELHO</t>
  </si>
  <si>
    <t>GESTOR RECURSO</t>
  </si>
  <si>
    <t>MUNICÍPIO EXUTOR</t>
  </si>
  <si>
    <t>MUNICIPAL</t>
  </si>
  <si>
    <t>CATU</t>
  </si>
  <si>
    <t>Bom Jesus da Lapa</t>
  </si>
  <si>
    <t>Caetité</t>
  </si>
  <si>
    <t>Euclides da Cunha</t>
  </si>
  <si>
    <t>Eunápolis</t>
  </si>
  <si>
    <t>Itaberaba</t>
  </si>
  <si>
    <t>Itabuna</t>
  </si>
  <si>
    <t>Itamaraju</t>
  </si>
  <si>
    <t>Medeiros Neto</t>
  </si>
  <si>
    <t>Morro do Chapéu</t>
  </si>
  <si>
    <t>Paramirim</t>
  </si>
  <si>
    <t>Prado</t>
  </si>
  <si>
    <t>São Félix</t>
  </si>
  <si>
    <t>São Félix do Coribe</t>
  </si>
  <si>
    <t>Sapeaçu</t>
  </si>
  <si>
    <t>JEQUIÉ</t>
  </si>
  <si>
    <t>ESTADUAL</t>
  </si>
  <si>
    <t>JAGUAQUARA</t>
  </si>
  <si>
    <t>ANTAS</t>
  </si>
  <si>
    <t>SAPEAÇU</t>
  </si>
  <si>
    <t>SENHOR DO BONFIM</t>
  </si>
  <si>
    <t xml:space="preserve">ANGUERA </t>
  </si>
  <si>
    <t>CLIORT / CLOF / CEOP / CLIHON / HTO / HCOE / HORT / SOS</t>
  </si>
  <si>
    <t>Riachão do Jacuipe</t>
  </si>
  <si>
    <t>H. O Bom Samaritano</t>
  </si>
  <si>
    <t xml:space="preserve">CAPELA DO ALTO ALEGRE </t>
  </si>
  <si>
    <t>Santo Estevão</t>
  </si>
  <si>
    <t>H. M. João Borges Cerqueira</t>
  </si>
  <si>
    <t>CORAÇÃO DE MARIA</t>
  </si>
  <si>
    <t>GAVIÃO</t>
  </si>
  <si>
    <t>IPECAETÁ</t>
  </si>
  <si>
    <t xml:space="preserve">IRARÁ </t>
  </si>
  <si>
    <t>MUNDO NOVO</t>
  </si>
  <si>
    <t>H. Angelo Martins</t>
  </si>
  <si>
    <t xml:space="preserve">NOVA FÁTIMA </t>
  </si>
  <si>
    <t>PINTADAS</t>
  </si>
  <si>
    <t xml:space="preserve">RAFAEL JAMBEIRO </t>
  </si>
  <si>
    <t>RIACHÃO DO JACUÍPE</t>
  </si>
  <si>
    <t xml:space="preserve">SANTO ESTÊVÃO </t>
  </si>
  <si>
    <t>SÃO GONÇALO DOS CAMPOS</t>
  </si>
  <si>
    <t xml:space="preserve">SERRA PRETA </t>
  </si>
  <si>
    <t xml:space="preserve">TANQUINHO </t>
  </si>
  <si>
    <t xml:space="preserve">TEODORO SAMPAIO </t>
  </si>
  <si>
    <t>TERRA NOVA</t>
  </si>
  <si>
    <t>H. Regional de Juazeiro</t>
  </si>
  <si>
    <t xml:space="preserve">Estadual </t>
  </si>
  <si>
    <t>SOTE</t>
  </si>
  <si>
    <t>PROMATRE</t>
  </si>
  <si>
    <t>Fundação Banco de Olhos</t>
  </si>
  <si>
    <t>Recursos não pactuados</t>
  </si>
  <si>
    <t>PILÃO ARCADO</t>
  </si>
  <si>
    <t>Remanso</t>
  </si>
  <si>
    <t>Hospital São Pedro</t>
  </si>
  <si>
    <t xml:space="preserve">REMANSO </t>
  </si>
  <si>
    <t>UAUÁ</t>
  </si>
  <si>
    <t xml:space="preserve">CHORROCHÓ </t>
  </si>
  <si>
    <t>H. Municipal de Paulo Afonso</t>
  </si>
  <si>
    <t>GLÓRIA</t>
  </si>
  <si>
    <t>MACURURÉ</t>
  </si>
  <si>
    <t xml:space="preserve">RODELAS </t>
  </si>
  <si>
    <t>ABAÍRA</t>
  </si>
  <si>
    <t>IRAQUARA</t>
  </si>
  <si>
    <t>Ruy Barbosa</t>
  </si>
  <si>
    <t>H. Regional de Ruy Barbosa</t>
  </si>
  <si>
    <t xml:space="preserve"> Santaluz</t>
  </si>
  <si>
    <t xml:space="preserve">  Clinica Adrivana Cunha</t>
  </si>
  <si>
    <t>NOVO HORIZONTE</t>
  </si>
  <si>
    <t xml:space="preserve"> Salvador</t>
  </si>
  <si>
    <t xml:space="preserve">PIATÃ </t>
  </si>
  <si>
    <t>H. Geral de Itaberaba</t>
  </si>
  <si>
    <t>IRECÊ</t>
  </si>
  <si>
    <t>América Dourada</t>
  </si>
  <si>
    <t>M. do Chapéu</t>
  </si>
  <si>
    <t>Hospital de Maternidade São Vicente de Paulo</t>
  </si>
  <si>
    <t>M.Calmon</t>
  </si>
  <si>
    <t>Hospital Paulo Padre Felder</t>
  </si>
  <si>
    <t>X. Xique</t>
  </si>
  <si>
    <t>Hospital Julieta Viana</t>
  </si>
  <si>
    <t>Barra do Mendes</t>
  </si>
  <si>
    <t>Hospital Antônio Teixeira Sobrinho</t>
  </si>
  <si>
    <t>M. Calmom</t>
  </si>
  <si>
    <t>M.Chapéu</t>
  </si>
  <si>
    <t>Cafarnaum</t>
  </si>
  <si>
    <t>M. Calmon</t>
  </si>
  <si>
    <t>Central</t>
  </si>
  <si>
    <t>Ibipeba</t>
  </si>
  <si>
    <t>Ibititá</t>
  </si>
  <si>
    <t>Irecê</t>
  </si>
  <si>
    <t>Hospital Josefa Ismael Sobral</t>
  </si>
  <si>
    <t>Itaguaçu da Bahia</t>
  </si>
  <si>
    <t>Rui Barbosa</t>
  </si>
  <si>
    <t>X.Xique</t>
  </si>
  <si>
    <t>Jussara</t>
  </si>
  <si>
    <t>M .Calmon</t>
  </si>
  <si>
    <t>Lapão</t>
  </si>
  <si>
    <t>Hospital Municipal Luís Eduardo Magalhães</t>
  </si>
  <si>
    <t>São Gabriel</t>
  </si>
  <si>
    <t>Uibaí</t>
  </si>
  <si>
    <t>M.Calmom</t>
  </si>
  <si>
    <t>Xique - Xique</t>
  </si>
  <si>
    <t>Xique-Xique</t>
  </si>
  <si>
    <t>CAMAÇARI</t>
  </si>
  <si>
    <t>CMO</t>
  </si>
  <si>
    <t>CENTROMED</t>
  </si>
  <si>
    <t>MATA DE SÃO JOÃO</t>
  </si>
  <si>
    <t>H. Eurico Goulart de Freitas</t>
  </si>
  <si>
    <t xml:space="preserve">ARACATU  </t>
  </si>
  <si>
    <t xml:space="preserve">H. Mun. Prof. Magalhães Neto </t>
  </si>
  <si>
    <t xml:space="preserve">BARRA DA ESTIVA  </t>
  </si>
  <si>
    <t xml:space="preserve">H. Suzy Zanfretta </t>
  </si>
  <si>
    <t xml:space="preserve">BOQUIRA  </t>
  </si>
  <si>
    <t xml:space="preserve">H. José Américo Rezende  </t>
  </si>
  <si>
    <t xml:space="preserve">BRUMADO  </t>
  </si>
  <si>
    <t xml:space="preserve">CONTENDAS DO SINCORÁ </t>
  </si>
  <si>
    <t xml:space="preserve">ÉRICO CARDOSO  </t>
  </si>
  <si>
    <t xml:space="preserve">IBIPITANGA </t>
  </si>
  <si>
    <t xml:space="preserve">Macaúbas </t>
  </si>
  <si>
    <t>H. Antenor Alves da Silva</t>
  </si>
  <si>
    <t xml:space="preserve">ITUAÇU </t>
  </si>
  <si>
    <t xml:space="preserve">JUSSIAPE </t>
  </si>
  <si>
    <t>Livr. de Nossa Senhora</t>
  </si>
  <si>
    <t xml:space="preserve">H. M. de Liv. de Nossa Senhora </t>
  </si>
  <si>
    <t xml:space="preserve">MACAÚBAS </t>
  </si>
  <si>
    <t xml:space="preserve">PARAMIRIM  </t>
  </si>
  <si>
    <t xml:space="preserve">RIO DE CONTAS  </t>
  </si>
  <si>
    <t xml:space="preserve">RIO DO PIRES </t>
  </si>
  <si>
    <t xml:space="preserve">TANHAÇU  </t>
  </si>
  <si>
    <t xml:space="preserve">TOTAL </t>
  </si>
  <si>
    <t xml:space="preserve">- </t>
  </si>
  <si>
    <t>ILHÉUS</t>
  </si>
  <si>
    <t xml:space="preserve">ARATACA  </t>
  </si>
  <si>
    <t xml:space="preserve">Ilhéus </t>
  </si>
  <si>
    <t xml:space="preserve"> Hospital de Ilhéus </t>
  </si>
  <si>
    <t xml:space="preserve"> Municipal </t>
  </si>
  <si>
    <t xml:space="preserve">ILHÉUS </t>
  </si>
  <si>
    <t xml:space="preserve">Hospital COCCI </t>
  </si>
  <si>
    <t xml:space="preserve">UNA  </t>
  </si>
  <si>
    <t xml:space="preserve">Hospital São José </t>
  </si>
  <si>
    <t xml:space="preserve">URUÇUCA  </t>
  </si>
  <si>
    <t xml:space="preserve">Maternidade Santa Helena </t>
  </si>
  <si>
    <t>BOA VISTA DO TUPIM</t>
  </si>
  <si>
    <t>BONITO</t>
  </si>
  <si>
    <t>IAÇU</t>
  </si>
  <si>
    <t>H. Dr. Valdir Medrado</t>
  </si>
  <si>
    <t>IBIQUERA</t>
  </si>
  <si>
    <t xml:space="preserve">ITABERABA </t>
  </si>
  <si>
    <t>ITAETÉ</t>
  </si>
  <si>
    <t xml:space="preserve">LAJEDINHO </t>
  </si>
  <si>
    <t>MACAJUBA</t>
  </si>
  <si>
    <t xml:space="preserve">RUY BARBOSA </t>
  </si>
  <si>
    <t>UTINGA</t>
  </si>
  <si>
    <t>WAGNER</t>
  </si>
  <si>
    <t xml:space="preserve">AURELINO LEAL </t>
  </si>
  <si>
    <t xml:space="preserve">Hosp. Luiz Edu. Magalhães / Mat. Mãr Pobrte / Mater. Ester Gomes / H. de Olhos Beira Rio / Day Horc /H. Manoel Novaes / </t>
  </si>
  <si>
    <t>Itajuipe</t>
  </si>
  <si>
    <t>H. Dr. Montival Lucas</t>
  </si>
  <si>
    <t xml:space="preserve">BARRO PRETO </t>
  </si>
  <si>
    <t xml:space="preserve">CAMACAN </t>
  </si>
  <si>
    <t>Camacan</t>
  </si>
  <si>
    <t>Fundação H. Osvaldo Valverde</t>
  </si>
  <si>
    <t xml:space="preserve">COARACI </t>
  </si>
  <si>
    <t xml:space="preserve">FLORESTA AZUL </t>
  </si>
  <si>
    <t xml:space="preserve">GONGOGI </t>
  </si>
  <si>
    <t>IBICARAÍ</t>
  </si>
  <si>
    <t>Sta Casa de Jequié</t>
  </si>
  <si>
    <t>IBIRAPITANGA</t>
  </si>
  <si>
    <t xml:space="preserve">ITABUNA </t>
  </si>
  <si>
    <t>ITAJUÍPE</t>
  </si>
  <si>
    <t xml:space="preserve">ITAPÉ </t>
  </si>
  <si>
    <t>ITAPITANGA</t>
  </si>
  <si>
    <t xml:space="preserve">JUSSARI </t>
  </si>
  <si>
    <t xml:space="preserve">SANTA CRUZ DA VITÓRIA </t>
  </si>
  <si>
    <t xml:space="preserve">SÃO JOSÉ DA VITÓRIA </t>
  </si>
  <si>
    <t>UBAITABA</t>
  </si>
  <si>
    <t xml:space="preserve">UBATÃ </t>
  </si>
  <si>
    <t xml:space="preserve">FIRMINO ALVES </t>
  </si>
  <si>
    <t>Iguaí                  Itapetinga                Vitória da Conquista</t>
  </si>
  <si>
    <t>SOMAI                                        H. Cristo Redentor / CEOQ         UNIMEC</t>
  </si>
  <si>
    <t>IBICUÍ</t>
  </si>
  <si>
    <t>ITAMBÉ</t>
  </si>
  <si>
    <t xml:space="preserve">Itapetinga                </t>
  </si>
  <si>
    <t xml:space="preserve"> H. Cristo Redentor / CEOQ        </t>
  </si>
  <si>
    <t xml:space="preserve">ITARANTIM </t>
  </si>
  <si>
    <t xml:space="preserve"> H. Cristo Redentor / CEOQ         UNIMEC</t>
  </si>
  <si>
    <t xml:space="preserve">ITORORÓ </t>
  </si>
  <si>
    <t>NOVA CANAÃ</t>
  </si>
  <si>
    <t xml:space="preserve">POTIRAGUÁ </t>
  </si>
  <si>
    <t xml:space="preserve">EUNÁPOLIS </t>
  </si>
  <si>
    <t>DAY HORC</t>
  </si>
  <si>
    <t> Municipal</t>
  </si>
  <si>
    <t>GUARATINGA</t>
  </si>
  <si>
    <t xml:space="preserve">Hospital AMES </t>
  </si>
  <si>
    <t xml:space="preserve">ITABELA </t>
  </si>
  <si>
    <t xml:space="preserve">H. das Clinicas de Eunápolis </t>
  </si>
  <si>
    <t xml:space="preserve">ITAPEBI </t>
  </si>
  <si>
    <t>H. Regional de Eunápolis</t>
  </si>
  <si>
    <t> H. Mun. de Porto Seguro</t>
  </si>
  <si>
    <t xml:space="preserve">SANTA CRUZ CABRÁLIA </t>
  </si>
  <si>
    <t>LAURO DE FREITAS</t>
  </si>
  <si>
    <t>H. Jorge Novis</t>
  </si>
  <si>
    <t xml:space="preserve">MADRE DE DEUS </t>
  </si>
  <si>
    <t>H. Santa Isabel</t>
  </si>
  <si>
    <t>H. São Rafael</t>
  </si>
  <si>
    <t>H. Martagão Gesteira</t>
  </si>
  <si>
    <t>H. Português</t>
  </si>
  <si>
    <t xml:space="preserve">H. Sagrada Família </t>
  </si>
  <si>
    <t xml:space="preserve">SAUBARA </t>
  </si>
  <si>
    <t>H. Nossa Sr.ª da Pompéia</t>
  </si>
  <si>
    <t>SANTA MARIA DA VITÓRIA</t>
  </si>
  <si>
    <t xml:space="preserve">BOM JESUS DA LAPA </t>
  </si>
  <si>
    <t>H. Municipal Carmela Dutra</t>
  </si>
  <si>
    <t xml:space="preserve">CANÁPOLIS </t>
  </si>
  <si>
    <t>Sta. Maria da Vitória</t>
  </si>
  <si>
    <t>H. Municipal Dr. José Borba</t>
  </si>
  <si>
    <t xml:space="preserve">COCOS </t>
  </si>
  <si>
    <t>CORIBE</t>
  </si>
  <si>
    <t>H. Municipal Joaquim Lopes</t>
  </si>
  <si>
    <t>CORRENTINA</t>
  </si>
  <si>
    <t xml:space="preserve">JABORANDI </t>
  </si>
  <si>
    <t xml:space="preserve">SANTANA </t>
  </si>
  <si>
    <t xml:space="preserve">SÃO FÉLIX DO CORIBE </t>
  </si>
  <si>
    <t>H. Municipal José Bastos</t>
  </si>
  <si>
    <t>SERRA DO RAMALHO</t>
  </si>
  <si>
    <t xml:space="preserve">SERRA DOURADA </t>
  </si>
  <si>
    <t xml:space="preserve">SÍTIO DO MATO </t>
  </si>
  <si>
    <t xml:space="preserve">ÁGUA FRIA </t>
  </si>
  <si>
    <t>H. Português - Unidade Regional</t>
  </si>
  <si>
    <t>ARACI</t>
  </si>
  <si>
    <t>BARROCAS</t>
  </si>
  <si>
    <t>Clinica Adrivana Cunha</t>
  </si>
  <si>
    <t> Hospital Santana</t>
  </si>
  <si>
    <t xml:space="preserve">BIRITINGA </t>
  </si>
  <si>
    <t>CONCEIÇÃO DO COITÉ</t>
  </si>
  <si>
    <t xml:space="preserve">EUCLIDES DA CUNHA </t>
  </si>
  <si>
    <t>H. M. Antônio Carlos Magalhães</t>
  </si>
  <si>
    <t xml:space="preserve"> Clinica Adrivana Cunha</t>
  </si>
  <si>
    <t xml:space="preserve">LAMARÃO </t>
  </si>
  <si>
    <t xml:space="preserve">MONTE SANTO </t>
  </si>
  <si>
    <t>NORDESTINA</t>
  </si>
  <si>
    <t xml:space="preserve">QUIJINGUE </t>
  </si>
  <si>
    <t>RETIROLÂNDIA</t>
  </si>
  <si>
    <t>SANTALUZ</t>
  </si>
  <si>
    <t>SÃO DOMINGOS</t>
  </si>
  <si>
    <t xml:space="preserve">VALENTE </t>
  </si>
  <si>
    <t>ALCOBAÇA</t>
  </si>
  <si>
    <t>H. São Bernardo</t>
  </si>
  <si>
    <t xml:space="preserve">CARAVELAS </t>
  </si>
  <si>
    <t>T.de Freitas</t>
  </si>
  <si>
    <t>H. M. de Teixiera de Freitas</t>
  </si>
  <si>
    <t>IBIRAPUÃ</t>
  </si>
  <si>
    <t>H. São José</t>
  </si>
  <si>
    <t>H. G. do Prado</t>
  </si>
  <si>
    <t xml:space="preserve">ITAMARAJU </t>
  </si>
  <si>
    <t>H. M. de Itamaraju</t>
  </si>
  <si>
    <t xml:space="preserve">ITANHÉM </t>
  </si>
  <si>
    <t>JUCURUÇU</t>
  </si>
  <si>
    <t xml:space="preserve">LAJEDÃO </t>
  </si>
  <si>
    <t>H. de Medeiros Neto</t>
  </si>
  <si>
    <t xml:space="preserve">MEDEIROS NETO </t>
  </si>
  <si>
    <t>MUCURI</t>
  </si>
  <si>
    <t>Eunapolis</t>
  </si>
  <si>
    <t>Day Horc</t>
  </si>
  <si>
    <t xml:space="preserve">NOVA VIÇOSA </t>
  </si>
  <si>
    <t xml:space="preserve">PRADO </t>
  </si>
  <si>
    <t xml:space="preserve">TEIXEIRA DE FREITAS </t>
  </si>
  <si>
    <t>VEREDA</t>
  </si>
  <si>
    <t xml:space="preserve">BARRA </t>
  </si>
  <si>
    <t>Barra</t>
  </si>
  <si>
    <t>H. Ana Mariane / Fabamed</t>
  </si>
  <si>
    <t>BROTAS DE MACAÚBAS</t>
  </si>
  <si>
    <t xml:space="preserve">IBOTIRAMA </t>
  </si>
  <si>
    <t>IPUPIARA</t>
  </si>
  <si>
    <t xml:space="preserve">MORPARÁ </t>
  </si>
  <si>
    <t xml:space="preserve">MUQUÉM DE SÃO FRANCISCO </t>
  </si>
  <si>
    <t>OLIVEIRA DOS BREJINHOS</t>
  </si>
  <si>
    <t xml:space="preserve">PARATINGA </t>
  </si>
  <si>
    <t>CAÉM</t>
  </si>
  <si>
    <t> Jacobina</t>
  </si>
  <si>
    <t> Hospital Municipal  Antônio Teixeira Sobrinho</t>
  </si>
  <si>
    <t> Estadual</t>
  </si>
  <si>
    <t>CAPIM GROSSO</t>
  </si>
  <si>
    <t>Hospital de Capim Grosso</t>
  </si>
  <si>
    <t xml:space="preserve">MIGUEL CALMON </t>
  </si>
  <si>
    <t>Hospital Padre Paulo Felber</t>
  </si>
  <si>
    <t xml:space="preserve">MORRO DO CHAPÉU </t>
  </si>
  <si>
    <t>Hospital e Maternidade  São Vicente de Paulo</t>
  </si>
  <si>
    <t>OUROLÂNDIA</t>
  </si>
  <si>
    <t>VÁRZEA DO POÇO</t>
  </si>
  <si>
    <t xml:space="preserve">VÁRZEA NOVA </t>
  </si>
  <si>
    <t xml:space="preserve">ANTAS </t>
  </si>
  <si>
    <t>Antas</t>
  </si>
  <si>
    <t>H. São Marcelo</t>
  </si>
  <si>
    <t>H. Municipal de Catu</t>
  </si>
  <si>
    <t xml:space="preserve">CORONEL JOÃO SÁ </t>
  </si>
  <si>
    <t>NOVO TRIUNFO</t>
  </si>
  <si>
    <t>H. Nossa Srª de Lourdes</t>
  </si>
  <si>
    <t xml:space="preserve">SÍTIO DO QUINTO </t>
  </si>
  <si>
    <t xml:space="preserve">CACHOEIRA </t>
  </si>
  <si>
    <t>CONCEIÇÃO DA FEIRA</t>
  </si>
  <si>
    <t>H. Nossa Sr.ª do Bonsucesso</t>
  </si>
  <si>
    <t xml:space="preserve">GOVERNADOR MANGABEIRA </t>
  </si>
  <si>
    <t>H. do Recôncavo</t>
  </si>
  <si>
    <t xml:space="preserve">SÃO FÉLIX </t>
  </si>
  <si>
    <t xml:space="preserve">SAPEAÇU </t>
  </si>
  <si>
    <t>AMARGOSA</t>
  </si>
  <si>
    <t xml:space="preserve">H. Municipal de Amargosa </t>
  </si>
  <si>
    <t xml:space="preserve"> Sapeaçu</t>
  </si>
  <si>
    <t xml:space="preserve">  H. de Cirurgia do Recôncavo</t>
  </si>
  <si>
    <t>CASTRO ALVES</t>
  </si>
  <si>
    <t>H. de Cirurgia do Recôncavo</t>
  </si>
  <si>
    <t>CONCEIÇÃO DO ALMEIDA</t>
  </si>
  <si>
    <t>DOM MACEDO COSTA</t>
  </si>
  <si>
    <t>ITATIM</t>
  </si>
  <si>
    <t xml:space="preserve"> Amargosa</t>
  </si>
  <si>
    <t xml:space="preserve"> São Félix</t>
  </si>
  <si>
    <t>H. Nossa Srª do Bom Sucesso</t>
  </si>
  <si>
    <t xml:space="preserve">JAGUARIPE </t>
  </si>
  <si>
    <t>Nazaré</t>
  </si>
  <si>
    <t xml:space="preserve">Santa Casa de Nazaré </t>
  </si>
  <si>
    <t xml:space="preserve">MUTUÍPE </t>
  </si>
  <si>
    <t xml:space="preserve">H. Nossa Srª do Bom Sucesso </t>
  </si>
  <si>
    <t xml:space="preserve"> H. de Cirurgia do Recôncavo</t>
  </si>
  <si>
    <t xml:space="preserve">PRES. TANCREDO NEVES </t>
  </si>
  <si>
    <t>SALINAS DA MARGARIDA</t>
  </si>
  <si>
    <t>STO ANTONIO DE JESUS</t>
  </si>
  <si>
    <t>SÃO FELIPE</t>
  </si>
  <si>
    <t>Santa Casa de Cruz das Almas</t>
  </si>
  <si>
    <t>SÃO MIGUEL DAS MATAS</t>
  </si>
  <si>
    <t>UBAÍRA</t>
  </si>
  <si>
    <t xml:space="preserve">VARZEDO </t>
  </si>
  <si>
    <t>CACULÉ</t>
  </si>
  <si>
    <t>H. Nossa Sr.ª Aparecida</t>
  </si>
  <si>
    <t>CARINHANHA</t>
  </si>
  <si>
    <t>H. Municipal de Carinhanha</t>
  </si>
  <si>
    <t>H. Regional de Guanambi</t>
  </si>
  <si>
    <t>FEIRA DA MATA</t>
  </si>
  <si>
    <t xml:space="preserve">IGAPORÃ </t>
  </si>
  <si>
    <t>IUIÚ</t>
  </si>
  <si>
    <t>H. Maternidade Sr.ª Santana</t>
  </si>
  <si>
    <t>JACARACI</t>
  </si>
  <si>
    <t>Ibiassucê</t>
  </si>
  <si>
    <t>H. São Sebastião</t>
  </si>
  <si>
    <t>H. M. Padre Manoel Rocha</t>
  </si>
  <si>
    <t xml:space="preserve">MALHADA </t>
  </si>
  <si>
    <t xml:space="preserve">MORTUGABA </t>
  </si>
  <si>
    <t>PALMAS DE MONTE ALTO</t>
  </si>
  <si>
    <t>PINDAÍ</t>
  </si>
  <si>
    <t xml:space="preserve">RIACHO DE SANTANA </t>
  </si>
  <si>
    <t>RIO DO ANTÔNIO</t>
  </si>
  <si>
    <t xml:space="preserve">SEBASTIÃO LARANJEIRAS </t>
  </si>
  <si>
    <t xml:space="preserve">TANQUE NOVO </t>
  </si>
  <si>
    <t>URANDI</t>
  </si>
  <si>
    <t xml:space="preserve">APORÁ </t>
  </si>
  <si>
    <t>Esplanada</t>
  </si>
  <si>
    <t>Santa Casa de Misericórdia</t>
  </si>
  <si>
    <t>ARAÇAS</t>
  </si>
  <si>
    <t>CARDEAL DA SILVA</t>
  </si>
  <si>
    <t>CRISÓPOLIS</t>
  </si>
  <si>
    <t xml:space="preserve">ESPLANADA </t>
  </si>
  <si>
    <t>ITANAGRA</t>
  </si>
  <si>
    <t xml:space="preserve">ITAPICURU </t>
  </si>
  <si>
    <t>PEDRÃO</t>
  </si>
  <si>
    <t>RIO REAL</t>
  </si>
  <si>
    <t xml:space="preserve"> (R$)</t>
  </si>
  <si>
    <t xml:space="preserve">ANDORINHA </t>
  </si>
  <si>
    <t>Senhor do Bomfim</t>
  </si>
  <si>
    <t>H. Municipal Dom Antônio Monteiro</t>
  </si>
  <si>
    <t xml:space="preserve">CAMPO FORMOSO </t>
  </si>
  <si>
    <t>CAMAMU</t>
  </si>
  <si>
    <t>Hospital Heitor Guedes  de Melo</t>
  </si>
  <si>
    <t xml:space="preserve">GANDU </t>
  </si>
  <si>
    <t xml:space="preserve">IGRAPIÚNA </t>
  </si>
  <si>
    <t xml:space="preserve">ITUBERÁ </t>
  </si>
  <si>
    <t>NILO PEÇANHA</t>
  </si>
  <si>
    <t xml:space="preserve">NOVA IBIÁ </t>
  </si>
  <si>
    <t>PIRAÍ DO NORTE</t>
  </si>
  <si>
    <t xml:space="preserve">TAPEROÁ </t>
  </si>
  <si>
    <t xml:space="preserve">TEOLÂNDIA </t>
  </si>
  <si>
    <t xml:space="preserve">VALENÇA </t>
  </si>
  <si>
    <t xml:space="preserve">WENCESLAU GUIMARÃES </t>
  </si>
  <si>
    <t>Sta Casa São Judas Tadeu</t>
  </si>
  <si>
    <t>Ibirataia</t>
  </si>
  <si>
    <t>H. Antônio Firmino Leal</t>
  </si>
  <si>
    <t>H. São Vicente</t>
  </si>
  <si>
    <t>Ipiaú</t>
  </si>
  <si>
    <t>Fundação Hospitalar de Ipiaú</t>
  </si>
  <si>
    <t>Maracás</t>
  </si>
  <si>
    <t>H. M. Álvaro Bezerra</t>
  </si>
  <si>
    <t>ESPLANADA</t>
  </si>
  <si>
    <t>PARAMIRIM</t>
  </si>
  <si>
    <t>BARRA DA ESTIVA</t>
  </si>
  <si>
    <t>GESTÃO ESTADUAL</t>
  </si>
  <si>
    <t>MACAUBAS</t>
  </si>
  <si>
    <t>DIAS D'AVILA</t>
  </si>
  <si>
    <t>SIMÕES FILHO</t>
  </si>
  <si>
    <t>SÃO FÉLIX</t>
  </si>
  <si>
    <t>IPIRÁ</t>
  </si>
  <si>
    <t>CAETITÉ</t>
  </si>
  <si>
    <t>CAMACAN</t>
  </si>
  <si>
    <t>MORRO DO CHAPÉU</t>
  </si>
  <si>
    <t xml:space="preserve">GESTÃO ESTADUAL </t>
  </si>
  <si>
    <t>LAPÃO</t>
  </si>
  <si>
    <t>MIGUEL CALMON</t>
  </si>
  <si>
    <t>XIQUE XIQUE</t>
  </si>
  <si>
    <t>RUY BARBOSA</t>
  </si>
  <si>
    <t>Itapetinga                Vitória da Conquista</t>
  </si>
  <si>
    <t xml:space="preserve">           Itapetinga                Vitória da Conquista</t>
  </si>
  <si>
    <t xml:space="preserve"> ITAPETINGA </t>
  </si>
  <si>
    <t>IBIRATAIA</t>
  </si>
  <si>
    <t>IPIAU</t>
  </si>
  <si>
    <t>MARACÁS</t>
  </si>
  <si>
    <t xml:space="preserve">JUAZEIRO </t>
  </si>
  <si>
    <t>BELMONTE</t>
  </si>
  <si>
    <t>EUNAPOLIS</t>
  </si>
  <si>
    <t>CANDEIAS</t>
  </si>
  <si>
    <t>SÃO FELIX</t>
  </si>
  <si>
    <t>BOM JESUS DA LAPA</t>
  </si>
  <si>
    <t>STA MARIA DA VITORIA</t>
  </si>
  <si>
    <t xml:space="preserve"> SAPEAÇU</t>
  </si>
  <si>
    <t xml:space="preserve">AMARGOSA </t>
  </si>
  <si>
    <t>NAZARÉ</t>
  </si>
  <si>
    <t>CAMPO FORMOSO</t>
  </si>
  <si>
    <t>ITIUBA</t>
  </si>
  <si>
    <t>FILADELFIA</t>
  </si>
  <si>
    <t>A Definir</t>
  </si>
  <si>
    <t>ITAMARAJU</t>
  </si>
  <si>
    <t>MEDEIROS NETO</t>
  </si>
  <si>
    <t>VALENÇA</t>
  </si>
  <si>
    <t>LUIS EDUARDO MAGALHÃES</t>
  </si>
  <si>
    <t xml:space="preserve">CATU </t>
  </si>
  <si>
    <t>SÃO DESIDÉRIO</t>
  </si>
  <si>
    <t xml:space="preserve"> FEIRA DE SANTANA</t>
  </si>
  <si>
    <t xml:space="preserve">JACOBINA </t>
  </si>
  <si>
    <t xml:space="preserve"> ITABERABA</t>
  </si>
  <si>
    <t xml:space="preserve">IAÇU </t>
  </si>
  <si>
    <t xml:space="preserve"> ITABUNA</t>
  </si>
  <si>
    <t>ITAJUIPE</t>
  </si>
  <si>
    <t>SÃO FELIX DO CORIBE</t>
  </si>
  <si>
    <t xml:space="preserve">FEIRA DE SANTANA </t>
  </si>
  <si>
    <t>EUCLIDES DA CUNHA</t>
  </si>
  <si>
    <t>PRADO</t>
  </si>
  <si>
    <t>Soma de RECURSO</t>
  </si>
  <si>
    <t>VALENÇA Total</t>
  </si>
  <si>
    <t>LIV. NOSSA SENHORA</t>
  </si>
  <si>
    <t>STO ESTEVÃO</t>
  </si>
  <si>
    <t xml:space="preserve">CARINHANHA </t>
  </si>
  <si>
    <t>IBIASSUCÊ</t>
  </si>
  <si>
    <t>1º PROPOSTA CONTENDO O NOME DOS MUNICIPIOS QUE EXECUTARÃO SOB GESTÃO ESTADUAL</t>
  </si>
  <si>
    <t>2º PROPOSTA CONTENDO APENAS GESTÃO ESTADUAL AO INVÉS DE TRAZER O NOME DOS MUNICIPIOS</t>
  </si>
  <si>
    <t>Nova Viçosa</t>
  </si>
  <si>
    <t>Valença Total</t>
  </si>
  <si>
    <t>Soma de FISICO</t>
  </si>
  <si>
    <t>Soma de FINANCEIRO</t>
  </si>
  <si>
    <t>(Vários itens)</t>
  </si>
  <si>
    <t>Soma de QTDADE</t>
  </si>
  <si>
    <t>Soma de TOTAL CIR ELETIVA</t>
  </si>
  <si>
    <t>1ª Pactuação</t>
  </si>
  <si>
    <t>2ª Pactuação</t>
  </si>
  <si>
    <t>Condeuba</t>
  </si>
  <si>
    <t>Municipio Executor</t>
  </si>
  <si>
    <t>Catu ou Santaluz</t>
  </si>
  <si>
    <t>Gestor Recurso</t>
  </si>
  <si>
    <t xml:space="preserve">Barra da Estiva  </t>
  </si>
  <si>
    <t>Recurso</t>
  </si>
  <si>
    <t xml:space="preserve">Camaçari </t>
  </si>
  <si>
    <t>Santaluz / Ruy Barbosa</t>
  </si>
  <si>
    <t xml:space="preserve">Santaluz </t>
  </si>
  <si>
    <t>Total Gestão Municipal</t>
  </si>
  <si>
    <t>Total Gestão Estadual</t>
  </si>
  <si>
    <t>Recurso de Jequié a ser repactuado</t>
  </si>
  <si>
    <t>PACTUAÇÃO PROCEDIMENTOS OFTALMOLÓGICOS</t>
  </si>
  <si>
    <t>LIVRAMENTO NOSSA SENHORA</t>
  </si>
  <si>
    <t>SANTO ESTEVÃO</t>
  </si>
</sst>
</file>

<file path=xl/styles.xml><?xml version="1.0" encoding="utf-8"?>
<styleSheet xmlns="http://schemas.openxmlformats.org/spreadsheetml/2006/main">
  <numFmts count="9">
    <numFmt numFmtId="8" formatCode="&quot;R$&quot;\ #,##0.00;[Red]\-&quot;R$&quot;\ #,##0.00"/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%"/>
    <numFmt numFmtId="169" formatCode="_(* #,##0_);_(* \(#,##0\);_(* &quot;-&quot;??_);_(@_)"/>
    <numFmt numFmtId="170" formatCode="_-* #,##0.000_-;\-* #,##0.000_-;_-* &quot;-&quot;??_-;_-@_-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4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Arial"/>
      <family val="2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rgb="FF000000"/>
      <name val="Arial"/>
      <family val="2"/>
    </font>
    <font>
      <sz val="10"/>
      <name val="Calibri"/>
      <family val="2"/>
    </font>
    <font>
      <sz val="12"/>
      <name val="Times New Roman"/>
      <family val="1"/>
    </font>
    <font>
      <b/>
      <sz val="11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MS Sans Serif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8" fillId="0" borderId="0"/>
    <xf numFmtId="166" fontId="9" fillId="0" borderId="0" applyFont="0" applyFill="0" applyBorder="0" applyAlignment="0" applyProtection="0"/>
    <xf numFmtId="0" fontId="9" fillId="0" borderId="0" applyFill="0" applyProtection="0"/>
    <xf numFmtId="0" fontId="9" fillId="0" borderId="0" applyFill="0" applyProtection="0"/>
    <xf numFmtId="0" fontId="1" fillId="0" borderId="0"/>
    <xf numFmtId="0" fontId="9" fillId="0" borderId="0" applyFill="0" applyProtection="0"/>
    <xf numFmtId="0" fontId="1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Border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/>
    <xf numFmtId="0" fontId="10" fillId="0" borderId="0"/>
    <xf numFmtId="168" fontId="10" fillId="0" borderId="0"/>
    <xf numFmtId="169" fontId="10" fillId="0" borderId="0"/>
    <xf numFmtId="0" fontId="3" fillId="0" borderId="0"/>
    <xf numFmtId="43" fontId="13" fillId="0" borderId="0" applyBorder="0" applyAlignment="0" applyProtection="0"/>
    <xf numFmtId="0" fontId="13" fillId="0" borderId="0"/>
    <xf numFmtId="43" fontId="13" fillId="0" borderId="0" applyBorder="0" applyAlignment="0" applyProtection="0"/>
  </cellStyleXfs>
  <cellXfs count="723">
    <xf numFmtId="0" fontId="0" fillId="0" borderId="0" xfId="0"/>
    <xf numFmtId="0" fontId="3" fillId="0" borderId="0" xfId="2"/>
    <xf numFmtId="164" fontId="5" fillId="3" borderId="1" xfId="3" applyNumberFormat="1" applyFont="1" applyFill="1" applyBorder="1" applyAlignment="1">
      <alignment horizontal="center" vertical="center" wrapText="1"/>
    </xf>
    <xf numFmtId="43" fontId="5" fillId="3" borderId="1" xfId="3" applyFont="1" applyFill="1" applyBorder="1" applyAlignment="1">
      <alignment horizontal="center" vertical="center" wrapText="1"/>
    </xf>
    <xf numFmtId="164" fontId="5" fillId="4" borderId="1" xfId="3" applyNumberFormat="1" applyFont="1" applyFill="1" applyBorder="1" applyAlignment="1">
      <alignment horizontal="center" vertical="center" wrapText="1"/>
    </xf>
    <xf numFmtId="43" fontId="5" fillId="4" borderId="1" xfId="3" applyFont="1" applyFill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horizontal="center" vertical="center" wrapText="1"/>
    </xf>
    <xf numFmtId="43" fontId="5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vertical="center"/>
    </xf>
    <xf numFmtId="164" fontId="7" fillId="0" borderId="1" xfId="3" applyNumberFormat="1" applyFont="1" applyBorder="1" applyAlignment="1">
      <alignment vertical="center"/>
    </xf>
    <xf numFmtId="43" fontId="7" fillId="0" borderId="1" xfId="3" applyFont="1" applyBorder="1" applyAlignment="1">
      <alignment vertical="center"/>
    </xf>
    <xf numFmtId="164" fontId="6" fillId="5" borderId="1" xfId="3" applyNumberFormat="1" applyFont="1" applyFill="1" applyBorder="1" applyAlignment="1">
      <alignment vertical="center"/>
    </xf>
    <xf numFmtId="43" fontId="6" fillId="5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vertical="center"/>
    </xf>
    <xf numFmtId="43" fontId="6" fillId="0" borderId="0" xfId="3" applyFont="1" applyFill="1" applyBorder="1" applyAlignment="1">
      <alignment vertical="center"/>
    </xf>
    <xf numFmtId="164" fontId="7" fillId="0" borderId="0" xfId="3" applyNumberFormat="1" applyFont="1" applyAlignment="1">
      <alignment vertical="center"/>
    </xf>
    <xf numFmtId="43" fontId="7" fillId="0" borderId="0" xfId="3" applyFont="1" applyAlignment="1">
      <alignment vertical="center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43" fontId="1" fillId="0" borderId="1" xfId="1" applyFont="1" applyBorder="1"/>
    <xf numFmtId="0" fontId="0" fillId="0" borderId="1" xfId="0" applyFill="1" applyBorder="1"/>
    <xf numFmtId="3" fontId="0" fillId="0" borderId="1" xfId="0" applyNumberFormat="1" applyFill="1" applyBorder="1" applyAlignment="1">
      <alignment horizontal="center"/>
    </xf>
    <xf numFmtId="43" fontId="1" fillId="0" borderId="1" xfId="1" applyFont="1" applyFill="1" applyBorder="1"/>
    <xf numFmtId="43" fontId="2" fillId="2" borderId="1" xfId="1" applyFont="1" applyFill="1" applyBorder="1"/>
    <xf numFmtId="3" fontId="2" fillId="2" borderId="2" xfId="0" applyNumberFormat="1" applyFont="1" applyFill="1" applyBorder="1" applyAlignment="1">
      <alignment horizontal="center"/>
    </xf>
    <xf numFmtId="43" fontId="2" fillId="2" borderId="2" xfId="1" applyFont="1" applyFill="1" applyBorder="1"/>
    <xf numFmtId="3" fontId="2" fillId="2" borderId="4" xfId="0" applyNumberFormat="1" applyFont="1" applyFill="1" applyBorder="1" applyAlignment="1">
      <alignment horizontal="center"/>
    </xf>
    <xf numFmtId="43" fontId="2" fillId="2" borderId="4" xfId="1" applyFont="1" applyFill="1" applyBorder="1"/>
    <xf numFmtId="0" fontId="0" fillId="0" borderId="2" xfId="0" applyBorder="1"/>
    <xf numFmtId="3" fontId="0" fillId="0" borderId="2" xfId="0" applyNumberFormat="1" applyBorder="1" applyAlignment="1">
      <alignment horizontal="center"/>
    </xf>
    <xf numFmtId="43" fontId="1" fillId="0" borderId="2" xfId="1" applyFont="1" applyBorder="1"/>
    <xf numFmtId="0" fontId="2" fillId="2" borderId="1" xfId="0" applyFont="1" applyFill="1" applyBorder="1" applyAlignment="1">
      <alignment horizontal="center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43" fontId="1" fillId="0" borderId="4" xfId="1" applyFont="1" applyBorder="1"/>
    <xf numFmtId="0" fontId="11" fillId="0" borderId="0" xfId="0" applyFont="1" applyAlignment="1">
      <alignment vertical="center"/>
    </xf>
    <xf numFmtId="3" fontId="0" fillId="0" borderId="0" xfId="0" applyNumberFormat="1" applyAlignment="1">
      <alignment horizontal="center"/>
    </xf>
    <xf numFmtId="43" fontId="1" fillId="0" borderId="0" xfId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25"/>
    <xf numFmtId="0" fontId="5" fillId="2" borderId="1" xfId="25" applyFont="1" applyFill="1" applyBorder="1" applyAlignment="1">
      <alignment horizontal="center" vertical="center" wrapText="1"/>
    </xf>
    <xf numFmtId="0" fontId="5" fillId="2" borderId="1" xfId="25" applyFont="1" applyFill="1" applyBorder="1" applyAlignment="1">
      <alignment horizontal="center" vertical="center"/>
    </xf>
    <xf numFmtId="164" fontId="5" fillId="2" borderId="1" xfId="3" applyNumberFormat="1" applyFont="1" applyFill="1" applyBorder="1" applyAlignment="1">
      <alignment horizontal="center" vertical="center"/>
    </xf>
    <xf numFmtId="43" fontId="5" fillId="2" borderId="1" xfId="3" applyFont="1" applyFill="1" applyBorder="1" applyAlignment="1">
      <alignment horizontal="center" vertical="center"/>
    </xf>
    <xf numFmtId="0" fontId="12" fillId="0" borderId="1" xfId="25" applyFont="1" applyBorder="1" applyAlignment="1">
      <alignment vertical="center"/>
    </xf>
    <xf numFmtId="164" fontId="12" fillId="0" borderId="1" xfId="3" applyNumberFormat="1" applyFont="1" applyBorder="1" applyAlignment="1">
      <alignment vertical="center"/>
    </xf>
    <xf numFmtId="43" fontId="12" fillId="0" borderId="1" xfId="3" applyFont="1" applyBorder="1" applyAlignment="1">
      <alignment vertical="center"/>
    </xf>
    <xf numFmtId="164" fontId="5" fillId="2" borderId="1" xfId="3" applyNumberFormat="1" applyFont="1" applyFill="1" applyBorder="1" applyAlignment="1">
      <alignment vertical="center"/>
    </xf>
    <xf numFmtId="43" fontId="5" fillId="2" borderId="1" xfId="3" applyFont="1" applyFill="1" applyBorder="1" applyAlignment="1">
      <alignment vertical="center"/>
    </xf>
    <xf numFmtId="0" fontId="12" fillId="0" borderId="1" xfId="25" applyFont="1" applyBorder="1" applyAlignment="1">
      <alignment horizontal="center" vertical="center" wrapText="1"/>
    </xf>
    <xf numFmtId="43" fontId="3" fillId="0" borderId="0" xfId="25" applyNumberFormat="1"/>
    <xf numFmtId="164" fontId="3" fillId="0" borderId="0" xfId="25" applyNumberFormat="1"/>
    <xf numFmtId="43" fontId="13" fillId="0" borderId="0" xfId="26"/>
    <xf numFmtId="164" fontId="3" fillId="0" borderId="0" xfId="25" applyNumberFormat="1" applyAlignment="1">
      <alignment horizontal="center"/>
    </xf>
    <xf numFmtId="0" fontId="12" fillId="6" borderId="1" xfId="25" applyFont="1" applyFill="1" applyBorder="1" applyAlignment="1">
      <alignment vertical="center"/>
    </xf>
    <xf numFmtId="164" fontId="12" fillId="6" borderId="1" xfId="3" applyNumberFormat="1" applyFont="1" applyFill="1" applyBorder="1" applyAlignment="1">
      <alignment vertical="center"/>
    </xf>
    <xf numFmtId="43" fontId="12" fillId="6" borderId="1" xfId="3" applyFont="1" applyFill="1" applyBorder="1" applyAlignment="1">
      <alignment vertical="center"/>
    </xf>
    <xf numFmtId="43" fontId="14" fillId="2" borderId="1" xfId="26" applyFont="1" applyFill="1" applyBorder="1" applyAlignment="1">
      <alignment vertical="center"/>
    </xf>
    <xf numFmtId="0" fontId="15" fillId="0" borderId="1" xfId="27" applyFont="1" applyBorder="1" applyAlignment="1">
      <alignment horizontal="center" vertical="center" wrapText="1" readingOrder="1"/>
    </xf>
    <xf numFmtId="43" fontId="0" fillId="0" borderId="1" xfId="26" applyFont="1" applyBorder="1" applyAlignment="1">
      <alignment vertical="center" wrapText="1" readingOrder="1"/>
    </xf>
    <xf numFmtId="0" fontId="5" fillId="0" borderId="0" xfId="25" applyFont="1" applyAlignment="1">
      <alignment vertical="center"/>
    </xf>
    <xf numFmtId="164" fontId="12" fillId="0" borderId="0" xfId="3" applyNumberFormat="1" applyFont="1" applyAlignment="1">
      <alignment vertical="center"/>
    </xf>
    <xf numFmtId="43" fontId="12" fillId="0" borderId="0" xfId="3" applyFont="1" applyAlignment="1">
      <alignment vertical="center"/>
    </xf>
    <xf numFmtId="0" fontId="12" fillId="0" borderId="0" xfId="25" applyFont="1" applyAlignment="1">
      <alignment vertical="center" wrapText="1"/>
    </xf>
    <xf numFmtId="0" fontId="12" fillId="0" borderId="0" xfId="25" applyFont="1" applyAlignment="1">
      <alignment horizontal="center" vertical="center" wrapText="1"/>
    </xf>
    <xf numFmtId="0" fontId="12" fillId="0" borderId="0" xfId="25" applyFont="1" applyAlignment="1">
      <alignment vertical="center"/>
    </xf>
    <xf numFmtId="0" fontId="18" fillId="0" borderId="0" xfId="25" applyFont="1" applyAlignment="1">
      <alignment vertical="center" wrapText="1"/>
    </xf>
    <xf numFmtId="0" fontId="18" fillId="0" borderId="0" xfId="25" applyFont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8" fontId="19" fillId="0" borderId="0" xfId="0" applyNumberFormat="1" applyFont="1" applyAlignment="1">
      <alignment horizontal="center" vertical="center" readingOrder="1"/>
    </xf>
    <xf numFmtId="0" fontId="17" fillId="0" borderId="0" xfId="25" applyFont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3" fontId="0" fillId="0" borderId="1" xfId="1" applyFont="1" applyFill="1" applyBorder="1" applyAlignment="1"/>
    <xf numFmtId="0" fontId="0" fillId="0" borderId="6" xfId="0" applyBorder="1"/>
    <xf numFmtId="0" fontId="12" fillId="0" borderId="0" xfId="2" applyFont="1"/>
    <xf numFmtId="0" fontId="17" fillId="0" borderId="0" xfId="25" applyFont="1" applyAlignment="1">
      <alignment horizontal="center" vertical="center" wrapText="1"/>
    </xf>
    <xf numFmtId="43" fontId="0" fillId="0" borderId="0" xfId="1" applyFont="1"/>
    <xf numFmtId="3" fontId="22" fillId="0" borderId="1" xfId="0" applyNumberFormat="1" applyFont="1" applyBorder="1" applyAlignment="1">
      <alignment horizontal="center"/>
    </xf>
    <xf numFmtId="43" fontId="22" fillId="0" borderId="1" xfId="1" applyFont="1" applyBorder="1"/>
    <xf numFmtId="43" fontId="0" fillId="0" borderId="0" xfId="0" applyNumberFormat="1"/>
    <xf numFmtId="0" fontId="22" fillId="0" borderId="1" xfId="0" applyFont="1" applyFill="1" applyBorder="1"/>
    <xf numFmtId="0" fontId="22" fillId="0" borderId="1" xfId="0" applyFont="1" applyFill="1" applyBorder="1" applyAlignment="1"/>
    <xf numFmtId="43" fontId="6" fillId="0" borderId="0" xfId="3" applyFont="1" applyAlignment="1">
      <alignment vertical="center"/>
    </xf>
    <xf numFmtId="0" fontId="7" fillId="8" borderId="0" xfId="2" applyFont="1" applyFill="1" applyAlignment="1">
      <alignment vertical="center" wrapText="1"/>
    </xf>
    <xf numFmtId="0" fontId="7" fillId="8" borderId="0" xfId="2" applyFont="1" applyFill="1" applyAlignment="1">
      <alignment vertical="center"/>
    </xf>
    <xf numFmtId="43" fontId="6" fillId="2" borderId="1" xfId="3" applyFont="1" applyFill="1" applyBorder="1" applyAlignment="1">
      <alignment vertical="center"/>
    </xf>
    <xf numFmtId="43" fontId="22" fillId="0" borderId="1" xfId="1" applyFont="1" applyFill="1" applyBorder="1"/>
    <xf numFmtId="43" fontId="21" fillId="2" borderId="1" xfId="3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 wrapText="1"/>
    </xf>
    <xf numFmtId="43" fontId="21" fillId="5" borderId="1" xfId="3" applyFont="1" applyFill="1" applyBorder="1" applyAlignment="1">
      <alignment vertical="center"/>
    </xf>
    <xf numFmtId="43" fontId="12" fillId="0" borderId="0" xfId="1" applyFont="1"/>
    <xf numFmtId="0" fontId="12" fillId="0" borderId="0" xfId="2" applyFont="1" applyAlignment="1">
      <alignment vertical="center"/>
    </xf>
    <xf numFmtId="0" fontId="12" fillId="8" borderId="0" xfId="2" applyFont="1" applyFill="1"/>
    <xf numFmtId="43" fontId="12" fillId="0" borderId="0" xfId="2" applyNumberFormat="1" applyFont="1"/>
    <xf numFmtId="0" fontId="5" fillId="8" borderId="0" xfId="2" applyFont="1" applyFill="1"/>
    <xf numFmtId="43" fontId="5" fillId="0" borderId="0" xfId="1" applyFont="1"/>
    <xf numFmtId="0" fontId="25" fillId="0" borderId="4" xfId="2" applyFont="1" applyBorder="1" applyAlignment="1">
      <alignment vertical="center"/>
    </xf>
    <xf numFmtId="43" fontId="25" fillId="0" borderId="4" xfId="3" applyFont="1" applyBorder="1" applyAlignment="1">
      <alignment vertical="center"/>
    </xf>
    <xf numFmtId="43" fontId="25" fillId="0" borderId="1" xfId="1" applyFont="1" applyFill="1" applyBorder="1"/>
    <xf numFmtId="43" fontId="25" fillId="0" borderId="1" xfId="1" applyFont="1" applyBorder="1"/>
    <xf numFmtId="0" fontId="25" fillId="0" borderId="1" xfId="2" applyFont="1" applyBorder="1" applyAlignment="1">
      <alignment vertical="center"/>
    </xf>
    <xf numFmtId="43" fontId="25" fillId="0" borderId="1" xfId="3" applyFont="1" applyBorder="1" applyAlignment="1">
      <alignment vertical="center"/>
    </xf>
    <xf numFmtId="0" fontId="26" fillId="8" borderId="1" xfId="0" applyFont="1" applyFill="1" applyBorder="1"/>
    <xf numFmtId="43" fontId="26" fillId="0" borderId="1" xfId="1" applyFont="1" applyFill="1" applyBorder="1"/>
    <xf numFmtId="43" fontId="18" fillId="0" borderId="1" xfId="2" applyNumberFormat="1" applyFont="1" applyFill="1" applyBorder="1"/>
    <xf numFmtId="43" fontId="21" fillId="8" borderId="1" xfId="3" applyFont="1" applyFill="1" applyBorder="1" applyAlignment="1">
      <alignment vertical="center"/>
    </xf>
    <xf numFmtId="0" fontId="26" fillId="8" borderId="6" xfId="0" applyFont="1" applyFill="1" applyBorder="1"/>
    <xf numFmtId="43" fontId="25" fillId="0" borderId="1" xfId="3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/>
    </xf>
    <xf numFmtId="43" fontId="25" fillId="0" borderId="1" xfId="1" applyFont="1" applyFill="1" applyBorder="1" applyAlignment="1">
      <alignment horizontal="center" vertical="center"/>
    </xf>
    <xf numFmtId="43" fontId="25" fillId="0" borderId="1" xfId="1" applyFont="1" applyBorder="1" applyAlignment="1">
      <alignment horizontal="center" vertical="center"/>
    </xf>
    <xf numFmtId="0" fontId="25" fillId="0" borderId="1" xfId="2" applyFont="1" applyBorder="1" applyAlignment="1">
      <alignment horizontal="left" vertical="center"/>
    </xf>
    <xf numFmtId="0" fontId="26" fillId="8" borderId="1" xfId="0" applyFont="1" applyFill="1" applyBorder="1" applyAlignment="1">
      <alignment horizontal="left"/>
    </xf>
    <xf numFmtId="43" fontId="25" fillId="0" borderId="1" xfId="1" applyFont="1" applyFill="1" applyBorder="1" applyAlignment="1">
      <alignment vertical="center"/>
    </xf>
    <xf numFmtId="43" fontId="25" fillId="0" borderId="4" xfId="1" applyFont="1" applyFill="1" applyBorder="1"/>
    <xf numFmtId="43" fontId="25" fillId="0" borderId="4" xfId="1" applyFont="1" applyBorder="1"/>
    <xf numFmtId="0" fontId="21" fillId="2" borderId="1" xfId="2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/>
    </xf>
    <xf numFmtId="43" fontId="25" fillId="0" borderId="1" xfId="3" applyFont="1" applyFill="1" applyBorder="1" applyAlignment="1">
      <alignment vertical="center"/>
    </xf>
    <xf numFmtId="0" fontId="13" fillId="0" borderId="0" xfId="27"/>
    <xf numFmtId="0" fontId="23" fillId="7" borderId="1" xfId="27" applyFont="1" applyFill="1" applyBorder="1" applyAlignment="1">
      <alignment horizontal="center" vertical="center" wrapText="1" readingOrder="1"/>
    </xf>
    <xf numFmtId="0" fontId="23" fillId="10" borderId="15" xfId="27" applyFont="1" applyFill="1" applyBorder="1" applyAlignment="1">
      <alignment horizontal="center" vertical="center" wrapText="1" readingOrder="1"/>
    </xf>
    <xf numFmtId="0" fontId="29" fillId="10" borderId="15" xfId="27" applyFont="1" applyFill="1" applyBorder="1" applyAlignment="1">
      <alignment horizontal="center" vertical="center" wrapText="1" readingOrder="1"/>
    </xf>
    <xf numFmtId="0" fontId="23" fillId="0" borderId="1" xfId="27" applyFont="1" applyBorder="1" applyAlignment="1">
      <alignment horizontal="left" vertical="center" wrapText="1" readingOrder="1"/>
    </xf>
    <xf numFmtId="0" fontId="30" fillId="0" borderId="1" xfId="27" applyFont="1" applyBorder="1" applyAlignment="1">
      <alignment horizontal="center" vertical="center" wrapText="1" readingOrder="1"/>
    </xf>
    <xf numFmtId="43" fontId="13" fillId="0" borderId="1" xfId="28" applyBorder="1" applyAlignment="1">
      <alignment horizontal="right" vertical="center" wrapText="1" readingOrder="1"/>
    </xf>
    <xf numFmtId="0" fontId="31" fillId="0" borderId="1" xfId="27" applyFont="1" applyBorder="1" applyAlignment="1">
      <alignment horizontal="center" wrapText="1" readingOrder="1"/>
    </xf>
    <xf numFmtId="43" fontId="0" fillId="0" borderId="1" xfId="28" applyFont="1" applyBorder="1" applyAlignment="1">
      <alignment horizontal="center" vertical="center" wrapText="1" readingOrder="1"/>
    </xf>
    <xf numFmtId="0" fontId="31" fillId="0" borderId="1" xfId="27" applyFont="1" applyBorder="1" applyAlignment="1">
      <alignment horizontal="center" vertical="center" wrapText="1" readingOrder="1"/>
    </xf>
    <xf numFmtId="0" fontId="13" fillId="0" borderId="0" xfId="27" applyAlignment="1">
      <alignment vertical="center"/>
    </xf>
    <xf numFmtId="0" fontId="23" fillId="7" borderId="1" xfId="27" applyFont="1" applyFill="1" applyBorder="1" applyAlignment="1">
      <alignment horizontal="center" wrapText="1" readingOrder="1"/>
    </xf>
    <xf numFmtId="0" fontId="32" fillId="7" borderId="1" xfId="27" applyFont="1" applyFill="1" applyBorder="1" applyAlignment="1">
      <alignment horizontal="center" vertical="center" wrapText="1" readingOrder="1"/>
    </xf>
    <xf numFmtId="4" fontId="32" fillId="7" borderId="1" xfId="27" applyNumberFormat="1" applyFont="1" applyFill="1" applyBorder="1" applyAlignment="1">
      <alignment horizontal="right" vertical="center" wrapText="1" readingOrder="1"/>
    </xf>
    <xf numFmtId="0" fontId="23" fillId="10" borderId="1" xfId="27" applyFont="1" applyFill="1" applyBorder="1" applyAlignment="1">
      <alignment horizontal="center" wrapText="1" readingOrder="1"/>
    </xf>
    <xf numFmtId="0" fontId="29" fillId="10" borderId="1" xfId="27" applyFont="1" applyFill="1" applyBorder="1" applyAlignment="1">
      <alignment horizontal="center" wrapText="1" readingOrder="1"/>
    </xf>
    <xf numFmtId="43" fontId="29" fillId="10" borderId="1" xfId="27" applyNumberFormat="1" applyFont="1" applyFill="1" applyBorder="1" applyAlignment="1">
      <alignment horizontal="center" wrapText="1" readingOrder="1"/>
    </xf>
    <xf numFmtId="0" fontId="23" fillId="11" borderId="1" xfId="27" applyFont="1" applyFill="1" applyBorder="1" applyAlignment="1">
      <alignment horizontal="center" wrapText="1" readingOrder="1"/>
    </xf>
    <xf numFmtId="0" fontId="31" fillId="0" borderId="0" xfId="27" applyFont="1" applyFill="1" applyBorder="1" applyAlignment="1">
      <alignment horizontal="center" vertical="center" wrapText="1" readingOrder="1"/>
    </xf>
    <xf numFmtId="0" fontId="13" fillId="0" borderId="0" xfId="27" applyFont="1" applyBorder="1" applyAlignment="1">
      <alignment horizontal="center"/>
    </xf>
    <xf numFmtId="43" fontId="0" fillId="0" borderId="0" xfId="28" applyFont="1" applyBorder="1" applyAlignment="1">
      <alignment horizontal="center"/>
    </xf>
    <xf numFmtId="0" fontId="13" fillId="0" borderId="0" xfId="27" applyAlignment="1">
      <alignment horizontal="center"/>
    </xf>
    <xf numFmtId="43" fontId="13" fillId="0" borderId="0" xfId="28" applyAlignment="1">
      <alignment horizontal="center"/>
    </xf>
    <xf numFmtId="0" fontId="23" fillId="7" borderId="13" xfId="27" applyFont="1" applyFill="1" applyBorder="1" applyAlignment="1">
      <alignment horizontal="center" vertical="center" wrapText="1" readingOrder="1"/>
    </xf>
    <xf numFmtId="0" fontId="35" fillId="0" borderId="1" xfId="27" applyFont="1" applyBorder="1" applyAlignment="1">
      <alignment horizontal="center" vertical="center" wrapText="1" readingOrder="1"/>
    </xf>
    <xf numFmtId="43" fontId="0" fillId="0" borderId="1" xfId="28" applyFont="1" applyBorder="1" applyAlignment="1">
      <alignment vertical="center" wrapText="1" readingOrder="1"/>
    </xf>
    <xf numFmtId="0" fontId="36" fillId="0" borderId="1" xfId="27" applyFont="1" applyBorder="1" applyAlignment="1">
      <alignment horizontal="center" vertical="center" wrapText="1" readingOrder="1"/>
    </xf>
    <xf numFmtId="0" fontId="32" fillId="0" borderId="1" xfId="27" applyFont="1" applyBorder="1" applyAlignment="1">
      <alignment horizontal="left" vertical="center" wrapText="1" readingOrder="1"/>
    </xf>
    <xf numFmtId="43" fontId="13" fillId="0" borderId="1" xfId="28" applyBorder="1" applyAlignment="1">
      <alignment horizontal="center" vertical="center" wrapText="1" readingOrder="1"/>
    </xf>
    <xf numFmtId="0" fontId="32" fillId="0" borderId="1" xfId="27" applyFont="1" applyBorder="1" applyAlignment="1">
      <alignment vertical="center" wrapText="1" readingOrder="1"/>
    </xf>
    <xf numFmtId="43" fontId="13" fillId="0" borderId="1" xfId="28" applyBorder="1" applyAlignment="1">
      <alignment vertical="center" wrapText="1" readingOrder="1"/>
    </xf>
    <xf numFmtId="0" fontId="32" fillId="0" borderId="2" xfId="27" applyFont="1" applyBorder="1" applyAlignment="1">
      <alignment vertical="center" wrapText="1" readingOrder="1"/>
    </xf>
    <xf numFmtId="0" fontId="30" fillId="0" borderId="2" xfId="27" applyFont="1" applyBorder="1" applyAlignment="1">
      <alignment horizontal="center" vertical="center" wrapText="1" readingOrder="1"/>
    </xf>
    <xf numFmtId="43" fontId="13" fillId="0" borderId="2" xfId="28" applyBorder="1" applyAlignment="1">
      <alignment vertical="center" wrapText="1" readingOrder="1"/>
    </xf>
    <xf numFmtId="0" fontId="32" fillId="7" borderId="14" xfId="27" applyFont="1" applyFill="1" applyBorder="1" applyAlignment="1">
      <alignment horizontal="center" vertical="center" wrapText="1" readingOrder="1"/>
    </xf>
    <xf numFmtId="4" fontId="32" fillId="7" borderId="14" xfId="27" applyNumberFormat="1" applyFont="1" applyFill="1" applyBorder="1" applyAlignment="1">
      <alignment horizontal="right" vertical="center" wrapText="1" readingOrder="1"/>
    </xf>
    <xf numFmtId="0" fontId="31" fillId="10" borderId="14" xfId="27" applyFont="1" applyFill="1" applyBorder="1" applyAlignment="1">
      <alignment horizontal="center" wrapText="1" readingOrder="1"/>
    </xf>
    <xf numFmtId="0" fontId="29" fillId="10" borderId="14" xfId="27" applyFont="1" applyFill="1" applyBorder="1" applyAlignment="1">
      <alignment horizontal="center" vertical="center" wrapText="1" readingOrder="1"/>
    </xf>
    <xf numFmtId="43" fontId="29" fillId="10" borderId="14" xfId="27" applyNumberFormat="1" applyFont="1" applyFill="1" applyBorder="1" applyAlignment="1">
      <alignment horizontal="center" vertical="center" wrapText="1" readingOrder="1"/>
    </xf>
    <xf numFmtId="0" fontId="31" fillId="11" borderId="14" xfId="27" applyFont="1" applyFill="1" applyBorder="1" applyAlignment="1">
      <alignment horizontal="center" wrapText="1" readingOrder="1"/>
    </xf>
    <xf numFmtId="0" fontId="23" fillId="7" borderId="12" xfId="27" applyFont="1" applyFill="1" applyBorder="1" applyAlignment="1">
      <alignment horizontal="center" vertical="center" wrapText="1" readingOrder="1"/>
    </xf>
    <xf numFmtId="0" fontId="29" fillId="10" borderId="2" xfId="27" applyFont="1" applyFill="1" applyBorder="1" applyAlignment="1">
      <alignment horizontal="center" vertical="center" wrapText="1" readingOrder="1"/>
    </xf>
    <xf numFmtId="0" fontId="13" fillId="0" borderId="1" xfId="27" applyFont="1" applyBorder="1" applyAlignment="1">
      <alignment horizontal="center" vertical="center"/>
    </xf>
    <xf numFmtId="43" fontId="0" fillId="0" borderId="1" xfId="28" applyFont="1" applyBorder="1" applyAlignment="1">
      <alignment vertical="center"/>
    </xf>
    <xf numFmtId="0" fontId="31" fillId="0" borderId="6" xfId="27" applyFont="1" applyBorder="1" applyAlignment="1">
      <alignment horizontal="center" vertical="center" wrapText="1" readingOrder="1"/>
    </xf>
    <xf numFmtId="0" fontId="13" fillId="0" borderId="1" xfId="27" applyBorder="1" applyAlignment="1">
      <alignment horizontal="center" vertical="center"/>
    </xf>
    <xf numFmtId="0" fontId="37" fillId="0" borderId="1" xfId="27" applyFont="1" applyBorder="1" applyAlignment="1">
      <alignment horizontal="center" vertical="center" wrapText="1"/>
    </xf>
    <xf numFmtId="43" fontId="13" fillId="0" borderId="1" xfId="28" applyBorder="1" applyAlignment="1">
      <alignment vertical="center"/>
    </xf>
    <xf numFmtId="43" fontId="0" fillId="0" borderId="1" xfId="28" applyFont="1" applyFill="1" applyBorder="1" applyAlignment="1">
      <alignment vertical="center"/>
    </xf>
    <xf numFmtId="0" fontId="31" fillId="0" borderId="23" xfId="27" applyFont="1" applyBorder="1" applyAlignment="1">
      <alignment horizontal="center" vertical="center" wrapText="1" readingOrder="1"/>
    </xf>
    <xf numFmtId="0" fontId="23" fillId="0" borderId="12" xfId="27" applyFont="1" applyBorder="1" applyAlignment="1">
      <alignment horizontal="left" vertical="center" wrapText="1" readingOrder="1"/>
    </xf>
    <xf numFmtId="0" fontId="30" fillId="0" borderId="12" xfId="27" applyFont="1" applyBorder="1" applyAlignment="1">
      <alignment horizontal="center" vertical="center" wrapText="1" readingOrder="1"/>
    </xf>
    <xf numFmtId="43" fontId="13" fillId="0" borderId="16" xfId="28" applyBorder="1" applyAlignment="1">
      <alignment horizontal="right" vertical="center" wrapText="1" readingOrder="1"/>
    </xf>
    <xf numFmtId="0" fontId="31" fillId="0" borderId="19" xfId="27" applyFont="1" applyBorder="1" applyAlignment="1">
      <alignment horizontal="center" vertical="center" wrapText="1" readingOrder="1"/>
    </xf>
    <xf numFmtId="0" fontId="23" fillId="7" borderId="12" xfId="27" applyFont="1" applyFill="1" applyBorder="1" applyAlignment="1">
      <alignment horizontal="center" wrapText="1" readingOrder="1"/>
    </xf>
    <xf numFmtId="0" fontId="32" fillId="7" borderId="12" xfId="27" applyFont="1" applyFill="1" applyBorder="1" applyAlignment="1">
      <alignment horizontal="center" vertical="center" wrapText="1" readingOrder="1"/>
    </xf>
    <xf numFmtId="4" fontId="32" fillId="7" borderId="12" xfId="27" applyNumberFormat="1" applyFont="1" applyFill="1" applyBorder="1" applyAlignment="1">
      <alignment horizontal="right" vertical="center" wrapText="1" readingOrder="1"/>
    </xf>
    <xf numFmtId="0" fontId="23" fillId="10" borderId="14" xfId="27" applyFont="1" applyFill="1" applyBorder="1" applyAlignment="1">
      <alignment horizontal="center" wrapText="1" readingOrder="1"/>
    </xf>
    <xf numFmtId="0" fontId="29" fillId="10" borderId="4" xfId="27" applyFont="1" applyFill="1" applyBorder="1" applyAlignment="1">
      <alignment horizontal="center" vertical="center" wrapText="1" readingOrder="1"/>
    </xf>
    <xf numFmtId="4" fontId="29" fillId="10" borderId="4" xfId="27" applyNumberFormat="1" applyFont="1" applyFill="1" applyBorder="1" applyAlignment="1">
      <alignment horizontal="right" vertical="center" wrapText="1" readingOrder="1"/>
    </xf>
    <xf numFmtId="0" fontId="23" fillId="11" borderId="12" xfId="27" applyFont="1" applyFill="1" applyBorder="1" applyAlignment="1">
      <alignment horizontal="center" wrapText="1" readingOrder="1"/>
    </xf>
    <xf numFmtId="0" fontId="13" fillId="0" borderId="0" xfId="27" applyBorder="1" applyAlignment="1">
      <alignment horizontal="center"/>
    </xf>
    <xf numFmtId="0" fontId="13" fillId="0" borderId="0" xfId="27" applyFont="1" applyBorder="1"/>
    <xf numFmtId="0" fontId="38" fillId="0" borderId="1" xfId="27" applyFont="1" applyBorder="1" applyAlignment="1">
      <alignment vertical="center" wrapText="1" readingOrder="1"/>
    </xf>
    <xf numFmtId="0" fontId="13" fillId="0" borderId="1" xfId="27" applyFont="1" applyBorder="1" applyAlignment="1">
      <alignment horizontal="center"/>
    </xf>
    <xf numFmtId="43" fontId="0" fillId="0" borderId="1" xfId="28" applyFont="1" applyBorder="1"/>
    <xf numFmtId="0" fontId="38" fillId="0" borderId="1" xfId="27" applyFont="1" applyBorder="1" applyAlignment="1">
      <alignment horizontal="left" vertical="center" wrapText="1" readingOrder="1"/>
    </xf>
    <xf numFmtId="0" fontId="13" fillId="12" borderId="1" xfId="27" applyFont="1" applyFill="1" applyBorder="1" applyAlignment="1">
      <alignment horizontal="center"/>
    </xf>
    <xf numFmtId="43" fontId="13" fillId="12" borderId="1" xfId="28" applyFont="1" applyFill="1" applyBorder="1"/>
    <xf numFmtId="0" fontId="23" fillId="7" borderId="14" xfId="27" applyFont="1" applyFill="1" applyBorder="1" applyAlignment="1">
      <alignment horizontal="center" wrapText="1" readingOrder="1"/>
    </xf>
    <xf numFmtId="3" fontId="32" fillId="7" borderId="14" xfId="27" applyNumberFormat="1" applyFont="1" applyFill="1" applyBorder="1" applyAlignment="1">
      <alignment horizontal="center" vertical="center" wrapText="1" readingOrder="1"/>
    </xf>
    <xf numFmtId="4" fontId="32" fillId="7" borderId="14" xfId="27" applyNumberFormat="1" applyFont="1" applyFill="1" applyBorder="1" applyAlignment="1">
      <alignment horizontal="center" vertical="center" wrapText="1" readingOrder="1"/>
    </xf>
    <xf numFmtId="0" fontId="23" fillId="11" borderId="14" xfId="27" applyFont="1" applyFill="1" applyBorder="1" applyAlignment="1">
      <alignment horizontal="center" wrapText="1" readingOrder="1"/>
    </xf>
    <xf numFmtId="0" fontId="23" fillId="10" borderId="1" xfId="27" applyFont="1" applyFill="1" applyBorder="1" applyAlignment="1">
      <alignment horizontal="center" vertical="center" wrapText="1" readingOrder="1"/>
    </xf>
    <xf numFmtId="0" fontId="29" fillId="10" borderId="1" xfId="27" applyFont="1" applyFill="1" applyBorder="1" applyAlignment="1">
      <alignment horizontal="center" vertical="center" wrapText="1" readingOrder="1"/>
    </xf>
    <xf numFmtId="4" fontId="30" fillId="0" borderId="1" xfId="27" applyNumberFormat="1" applyFont="1" applyBorder="1" applyAlignment="1">
      <alignment horizontal="center" vertical="center" wrapText="1" readingOrder="1"/>
    </xf>
    <xf numFmtId="0" fontId="30" fillId="0" borderId="1" xfId="27" applyFont="1" applyBorder="1" applyAlignment="1">
      <alignment horizontal="center" wrapText="1" readingOrder="1"/>
    </xf>
    <xf numFmtId="4" fontId="32" fillId="7" borderId="1" xfId="27" applyNumberFormat="1" applyFont="1" applyFill="1" applyBorder="1" applyAlignment="1">
      <alignment horizontal="center" vertical="center" wrapText="1" readingOrder="1"/>
    </xf>
    <xf numFmtId="43" fontId="29" fillId="10" borderId="1" xfId="27" applyNumberFormat="1" applyFont="1" applyFill="1" applyBorder="1" applyAlignment="1">
      <alignment horizontal="center" vertical="center" wrapText="1" readingOrder="1"/>
    </xf>
    <xf numFmtId="0" fontId="29" fillId="7" borderId="1" xfId="27" applyFont="1" applyFill="1" applyBorder="1" applyAlignment="1">
      <alignment horizontal="center" vertical="center" wrapText="1" readingOrder="1"/>
    </xf>
    <xf numFmtId="0" fontId="13" fillId="0" borderId="1" xfId="27" applyFont="1" applyBorder="1" applyAlignment="1">
      <alignment horizontal="center" vertical="center" wrapText="1"/>
    </xf>
    <xf numFmtId="1" fontId="13" fillId="0" borderId="1" xfId="27" applyNumberFormat="1" applyFont="1" applyBorder="1" applyAlignment="1">
      <alignment horizontal="center" vertical="center" wrapText="1"/>
    </xf>
    <xf numFmtId="43" fontId="0" fillId="0" borderId="1" xfId="28" applyFont="1" applyBorder="1" applyAlignment="1">
      <alignment horizontal="center" vertical="center" wrapText="1"/>
    </xf>
    <xf numFmtId="0" fontId="13" fillId="0" borderId="2" xfId="27" applyFont="1" applyBorder="1" applyAlignment="1">
      <alignment horizontal="center" vertical="center" wrapText="1"/>
    </xf>
    <xf numFmtId="1" fontId="13" fillId="0" borderId="2" xfId="27" applyNumberFormat="1" applyFont="1" applyBorder="1" applyAlignment="1">
      <alignment horizontal="center" vertical="center" wrapText="1"/>
    </xf>
    <xf numFmtId="43" fontId="0" fillId="0" borderId="2" xfId="28" applyFont="1" applyBorder="1" applyAlignment="1">
      <alignment vertical="center" wrapText="1"/>
    </xf>
    <xf numFmtId="0" fontId="14" fillId="0" borderId="1" xfId="27" applyFont="1" applyBorder="1" applyAlignment="1">
      <alignment horizontal="center" vertical="center" wrapText="1"/>
    </xf>
    <xf numFmtId="0" fontId="13" fillId="0" borderId="1" xfId="28" applyNumberFormat="1" applyBorder="1" applyAlignment="1">
      <alignment horizontal="center" vertical="center" wrapText="1"/>
    </xf>
    <xf numFmtId="43" fontId="13" fillId="0" borderId="1" xfId="28" applyBorder="1" applyAlignment="1">
      <alignment vertical="center" wrapText="1"/>
    </xf>
    <xf numFmtId="43" fontId="0" fillId="0" borderId="1" xfId="28" applyFont="1" applyBorder="1" applyAlignment="1">
      <alignment vertical="center" wrapText="1"/>
    </xf>
    <xf numFmtId="43" fontId="13" fillId="0" borderId="1" xfId="28" applyBorder="1" applyAlignment="1">
      <alignment horizontal="center" vertical="center" wrapText="1"/>
    </xf>
    <xf numFmtId="0" fontId="39" fillId="0" borderId="0" xfId="27" applyFont="1" applyAlignment="1">
      <alignment vertical="center" wrapText="1"/>
    </xf>
    <xf numFmtId="0" fontId="39" fillId="0" borderId="0" xfId="27" applyFont="1" applyBorder="1" applyAlignment="1">
      <alignment vertical="center" wrapText="1"/>
    </xf>
    <xf numFmtId="1" fontId="13" fillId="0" borderId="1" xfId="27" applyNumberFormat="1" applyFont="1" applyBorder="1" applyAlignment="1">
      <alignment horizontal="center"/>
    </xf>
    <xf numFmtId="0" fontId="40" fillId="0" borderId="0" xfId="27" applyFont="1" applyBorder="1" applyAlignment="1">
      <alignment vertical="center" wrapText="1"/>
    </xf>
    <xf numFmtId="0" fontId="41" fillId="2" borderId="1" xfId="27" applyFont="1" applyFill="1" applyBorder="1" applyAlignment="1">
      <alignment horizontal="center" vertical="center" wrapText="1"/>
    </xf>
    <xf numFmtId="3" fontId="14" fillId="2" borderId="1" xfId="27" applyNumberFormat="1" applyFont="1" applyFill="1" applyBorder="1" applyAlignment="1">
      <alignment horizontal="center" vertical="center" wrapText="1"/>
    </xf>
    <xf numFmtId="4" fontId="14" fillId="2" borderId="1" xfId="27" applyNumberFormat="1" applyFont="1" applyFill="1" applyBorder="1" applyAlignment="1">
      <alignment vertical="center" wrapText="1"/>
    </xf>
    <xf numFmtId="0" fontId="38" fillId="10" borderId="1" xfId="27" applyFont="1" applyFill="1" applyBorder="1" applyAlignment="1">
      <alignment horizontal="center" wrapText="1" readingOrder="1"/>
    </xf>
    <xf numFmtId="3" fontId="29" fillId="10" borderId="1" xfId="27" applyNumberFormat="1" applyFont="1" applyFill="1" applyBorder="1" applyAlignment="1">
      <alignment horizontal="center" vertical="center" wrapText="1" readingOrder="1"/>
    </xf>
    <xf numFmtId="0" fontId="38" fillId="11" borderId="1" xfId="27" applyFont="1" applyFill="1" applyBorder="1" applyAlignment="1">
      <alignment horizontal="center" wrapText="1" readingOrder="1"/>
    </xf>
    <xf numFmtId="3" fontId="13" fillId="0" borderId="0" xfId="27" applyNumberFormat="1"/>
    <xf numFmtId="43" fontId="13" fillId="0" borderId="1" xfId="28" applyBorder="1" applyAlignment="1">
      <alignment horizontal="right"/>
    </xf>
    <xf numFmtId="0" fontId="32" fillId="7" borderId="12" xfId="27" applyFont="1" applyFill="1" applyBorder="1" applyAlignment="1">
      <alignment horizontal="center" wrapText="1" readingOrder="1"/>
    </xf>
    <xf numFmtId="4" fontId="32" fillId="7" borderId="16" xfId="27" applyNumberFormat="1" applyFont="1" applyFill="1" applyBorder="1" applyAlignment="1">
      <alignment horizontal="center" vertical="center" wrapText="1" readingOrder="1"/>
    </xf>
    <xf numFmtId="4" fontId="30" fillId="0" borderId="12" xfId="27" applyNumberFormat="1" applyFont="1" applyBorder="1" applyAlignment="1">
      <alignment horizontal="right" vertical="center" wrapText="1" readingOrder="1"/>
    </xf>
    <xf numFmtId="0" fontId="31" fillId="0" borderId="12" xfId="27" applyFont="1" applyBorder="1" applyAlignment="1">
      <alignment horizontal="center" vertical="center" wrapText="1" readingOrder="1"/>
    </xf>
    <xf numFmtId="0" fontId="31" fillId="0" borderId="12" xfId="27" applyFont="1" applyBorder="1" applyAlignment="1">
      <alignment horizontal="center" wrapText="1" readingOrder="1"/>
    </xf>
    <xf numFmtId="0" fontId="15" fillId="0" borderId="12" xfId="27" applyFont="1" applyBorder="1" applyAlignment="1">
      <alignment horizontal="center" vertical="center" wrapText="1" readingOrder="1"/>
    </xf>
    <xf numFmtId="4" fontId="15" fillId="0" borderId="12" xfId="27" applyNumberFormat="1" applyFont="1" applyBorder="1" applyAlignment="1">
      <alignment horizontal="right" vertical="center" wrapText="1" readingOrder="1"/>
    </xf>
    <xf numFmtId="0" fontId="30" fillId="0" borderId="12" xfId="27" applyFont="1" applyBorder="1" applyAlignment="1">
      <alignment horizontal="right" vertical="center" wrapText="1" readingOrder="1"/>
    </xf>
    <xf numFmtId="0" fontId="15" fillId="0" borderId="12" xfId="27" applyFont="1" applyBorder="1" applyAlignment="1">
      <alignment horizontal="right" vertical="center" wrapText="1" readingOrder="1"/>
    </xf>
    <xf numFmtId="0" fontId="23" fillId="10" borderId="12" xfId="27" applyFont="1" applyFill="1" applyBorder="1" applyAlignment="1">
      <alignment horizontal="center" wrapText="1" readingOrder="1"/>
    </xf>
    <xf numFmtId="43" fontId="13" fillId="0" borderId="0" xfId="28"/>
    <xf numFmtId="0" fontId="13" fillId="0" borderId="0" xfId="27" applyFont="1" applyAlignment="1">
      <alignment horizontal="center"/>
    </xf>
    <xf numFmtId="0" fontId="13" fillId="0" borderId="0" xfId="27" applyFont="1"/>
    <xf numFmtId="4" fontId="30" fillId="0" borderId="16" xfId="27" applyNumberFormat="1" applyFont="1" applyBorder="1" applyAlignment="1">
      <alignment horizontal="right" vertical="center" wrapText="1" readingOrder="1"/>
    </xf>
    <xf numFmtId="0" fontId="19" fillId="0" borderId="1" xfId="27" applyFont="1" applyBorder="1" applyAlignment="1">
      <alignment horizontal="center" wrapText="1" readingOrder="1"/>
    </xf>
    <xf numFmtId="4" fontId="15" fillId="0" borderId="1" xfId="27" applyNumberFormat="1" applyFont="1" applyBorder="1" applyAlignment="1">
      <alignment horizontal="right" vertical="center" wrapText="1" readingOrder="1"/>
    </xf>
    <xf numFmtId="4" fontId="23" fillId="7" borderId="12" xfId="27" applyNumberFormat="1" applyFont="1" applyFill="1" applyBorder="1" applyAlignment="1">
      <alignment horizontal="right" vertical="center" wrapText="1" readingOrder="1"/>
    </xf>
    <xf numFmtId="4" fontId="31" fillId="0" borderId="16" xfId="27" applyNumberFormat="1" applyFont="1" applyBorder="1" applyAlignment="1">
      <alignment horizontal="right" vertical="center" wrapText="1" readingOrder="1"/>
    </xf>
    <xf numFmtId="0" fontId="31" fillId="0" borderId="19" xfId="27" applyFont="1" applyBorder="1" applyAlignment="1">
      <alignment horizontal="center" wrapText="1" readingOrder="1"/>
    </xf>
    <xf numFmtId="0" fontId="31" fillId="0" borderId="27" xfId="27" applyFont="1" applyBorder="1" applyAlignment="1">
      <alignment horizontal="center" vertical="center" wrapText="1" readingOrder="1"/>
    </xf>
    <xf numFmtId="0" fontId="38" fillId="7" borderId="12" xfId="27" applyFont="1" applyFill="1" applyBorder="1" applyAlignment="1">
      <alignment horizontal="center" vertical="center" wrapText="1" readingOrder="1"/>
    </xf>
    <xf numFmtId="4" fontId="38" fillId="7" borderId="12" xfId="27" applyNumberFormat="1" applyFont="1" applyFill="1" applyBorder="1" applyAlignment="1">
      <alignment horizontal="right" vertical="center" wrapText="1" readingOrder="1"/>
    </xf>
    <xf numFmtId="0" fontId="23" fillId="10" borderId="22" xfId="27" applyFont="1" applyFill="1" applyBorder="1" applyAlignment="1">
      <alignment horizontal="center" wrapText="1" readingOrder="1"/>
    </xf>
    <xf numFmtId="0" fontId="14" fillId="10" borderId="1" xfId="27" applyFont="1" applyFill="1" applyBorder="1" applyAlignment="1">
      <alignment horizontal="center"/>
    </xf>
    <xf numFmtId="43" fontId="14" fillId="10" borderId="1" xfId="27" applyNumberFormat="1" applyFont="1" applyFill="1" applyBorder="1"/>
    <xf numFmtId="0" fontId="23" fillId="11" borderId="19" xfId="27" applyFont="1" applyFill="1" applyBorder="1" applyAlignment="1">
      <alignment horizontal="center" wrapText="1" readingOrder="1"/>
    </xf>
    <xf numFmtId="43" fontId="13" fillId="0" borderId="1" xfId="28" applyFont="1" applyBorder="1" applyAlignment="1">
      <alignment vertical="center"/>
    </xf>
    <xf numFmtId="0" fontId="23" fillId="0" borderId="1" xfId="27" applyFont="1" applyBorder="1" applyAlignment="1">
      <alignment vertical="center" wrapText="1" readingOrder="1"/>
    </xf>
    <xf numFmtId="43" fontId="13" fillId="0" borderId="1" xfId="28" applyFont="1" applyBorder="1" applyAlignment="1">
      <alignment horizontal="center" vertical="center" wrapText="1" readingOrder="1"/>
    </xf>
    <xf numFmtId="0" fontId="31" fillId="0" borderId="1" xfId="27" applyFont="1" applyBorder="1" applyAlignment="1">
      <alignment horizontal="center" vertical="center" readingOrder="1"/>
    </xf>
    <xf numFmtId="0" fontId="13" fillId="0" borderId="2" xfId="27" applyBorder="1" applyAlignment="1">
      <alignment horizontal="center" vertical="center"/>
    </xf>
    <xf numFmtId="43" fontId="14" fillId="2" borderId="1" xfId="28" applyFont="1" applyFill="1" applyBorder="1" applyAlignment="1">
      <alignment horizontal="center" vertical="center" wrapText="1" readingOrder="1"/>
    </xf>
    <xf numFmtId="0" fontId="23" fillId="11" borderId="26" xfId="27" applyFont="1" applyFill="1" applyBorder="1" applyAlignment="1">
      <alignment horizontal="center" wrapText="1" readingOrder="1"/>
    </xf>
    <xf numFmtId="0" fontId="31" fillId="0" borderId="0" xfId="27" applyFont="1" applyBorder="1" applyAlignment="1">
      <alignment horizontal="center" vertical="center" wrapText="1" readingOrder="1"/>
    </xf>
    <xf numFmtId="0" fontId="31" fillId="0" borderId="1" xfId="27" applyFont="1" applyBorder="1" applyAlignment="1">
      <alignment horizontal="left" vertical="center" wrapText="1" readingOrder="1"/>
    </xf>
    <xf numFmtId="43" fontId="0" fillId="0" borderId="1" xfId="28" applyFont="1" applyBorder="1" applyAlignment="1">
      <alignment horizontal="right" vertical="center" wrapText="1" readingOrder="1"/>
    </xf>
    <xf numFmtId="0" fontId="19" fillId="0" borderId="1" xfId="27" applyFont="1" applyBorder="1" applyAlignment="1">
      <alignment horizontal="center" vertical="center" wrapText="1" readingOrder="1"/>
    </xf>
    <xf numFmtId="4" fontId="29" fillId="10" borderId="14" xfId="27" applyNumberFormat="1" applyFont="1" applyFill="1" applyBorder="1" applyAlignment="1">
      <alignment horizontal="right" vertical="center" wrapText="1" readingOrder="1"/>
    </xf>
    <xf numFmtId="4" fontId="29" fillId="10" borderId="1" xfId="27" applyNumberFormat="1" applyFont="1" applyFill="1" applyBorder="1" applyAlignment="1">
      <alignment horizontal="right" vertical="center" wrapText="1" readingOrder="1"/>
    </xf>
    <xf numFmtId="0" fontId="23" fillId="11" borderId="1" xfId="27" applyFont="1" applyFill="1" applyBorder="1" applyAlignment="1">
      <alignment horizontal="center" vertical="center" wrapText="1" readingOrder="1"/>
    </xf>
    <xf numFmtId="43" fontId="0" fillId="0" borderId="1" xfId="28" applyFont="1" applyBorder="1" applyAlignment="1">
      <alignment horizontal="right"/>
    </xf>
    <xf numFmtId="3" fontId="32" fillId="7" borderId="12" xfId="27" applyNumberFormat="1" applyFont="1" applyFill="1" applyBorder="1" applyAlignment="1">
      <alignment horizontal="center" vertical="center" wrapText="1" readingOrder="1"/>
    </xf>
    <xf numFmtId="3" fontId="29" fillId="10" borderId="4" xfId="27" applyNumberFormat="1" applyFont="1" applyFill="1" applyBorder="1" applyAlignment="1">
      <alignment horizontal="center" vertical="center" wrapText="1" readingOrder="1"/>
    </xf>
    <xf numFmtId="0" fontId="36" fillId="0" borderId="19" xfId="27" applyFont="1" applyBorder="1" applyAlignment="1">
      <alignment horizontal="center" vertical="center" wrapText="1" readingOrder="1"/>
    </xf>
    <xf numFmtId="0" fontId="36" fillId="0" borderId="18" xfId="27" applyFont="1" applyBorder="1" applyAlignment="1">
      <alignment horizontal="center" vertical="center" wrapText="1" readingOrder="1"/>
    </xf>
    <xf numFmtId="0" fontId="31" fillId="0" borderId="2" xfId="27" applyFont="1" applyBorder="1" applyAlignment="1">
      <alignment horizontal="center" vertical="center" wrapText="1" readingOrder="1"/>
    </xf>
    <xf numFmtId="0" fontId="36" fillId="0" borderId="2" xfId="27" applyFont="1" applyBorder="1" applyAlignment="1">
      <alignment horizontal="center" vertical="center" wrapText="1" readingOrder="1"/>
    </xf>
    <xf numFmtId="0" fontId="13" fillId="0" borderId="2" xfId="27" applyFont="1" applyBorder="1" applyAlignment="1">
      <alignment horizontal="center"/>
    </xf>
    <xf numFmtId="43" fontId="0" fillId="0" borderId="2" xfId="28" applyFont="1" applyBorder="1"/>
    <xf numFmtId="0" fontId="36" fillId="0" borderId="23" xfId="27" applyFont="1" applyBorder="1" applyAlignment="1">
      <alignment horizontal="center" vertical="center" wrapText="1" readingOrder="1"/>
    </xf>
    <xf numFmtId="4" fontId="30" fillId="0" borderId="1" xfId="27" applyNumberFormat="1" applyFont="1" applyBorder="1" applyAlignment="1">
      <alignment horizontal="right" vertical="center" wrapText="1" readingOrder="1"/>
    </xf>
    <xf numFmtId="0" fontId="23" fillId="0" borderId="15" xfId="27" applyFont="1" applyBorder="1" applyAlignment="1">
      <alignment vertical="center" wrapText="1" readingOrder="1"/>
    </xf>
    <xf numFmtId="0" fontId="30" fillId="0" borderId="15" xfId="27" applyFont="1" applyBorder="1" applyAlignment="1">
      <alignment horizontal="center" vertical="center" wrapText="1" readingOrder="1"/>
    </xf>
    <xf numFmtId="4" fontId="30" fillId="0" borderId="21" xfId="27" applyNumberFormat="1" applyFont="1" applyBorder="1" applyAlignment="1">
      <alignment horizontal="right" vertical="center" wrapText="1" readingOrder="1"/>
    </xf>
    <xf numFmtId="0" fontId="31" fillId="0" borderId="4" xfId="27" applyFont="1" applyBorder="1" applyAlignment="1">
      <alignment horizontal="center" vertical="center" wrapText="1" readingOrder="1"/>
    </xf>
    <xf numFmtId="0" fontId="36" fillId="0" borderId="4" xfId="27" applyFont="1" applyBorder="1" applyAlignment="1">
      <alignment horizontal="center" vertical="center" wrapText="1" readingOrder="1"/>
    </xf>
    <xf numFmtId="0" fontId="15" fillId="0" borderId="4" xfId="27" applyFont="1" applyBorder="1" applyAlignment="1">
      <alignment horizontal="center" vertical="center" wrapText="1" readingOrder="1"/>
    </xf>
    <xf numFmtId="43" fontId="0" fillId="0" borderId="4" xfId="28" applyFont="1" applyBorder="1" applyAlignment="1">
      <alignment vertical="center" wrapText="1" readingOrder="1"/>
    </xf>
    <xf numFmtId="0" fontId="36" fillId="0" borderId="26" xfId="27" applyFont="1" applyBorder="1" applyAlignment="1">
      <alignment horizontal="center" vertical="center" wrapText="1" readingOrder="1"/>
    </xf>
    <xf numFmtId="0" fontId="23" fillId="0" borderId="16" xfId="27" applyFont="1" applyBorder="1" applyAlignment="1">
      <alignment horizontal="left" vertical="center" wrapText="1" readingOrder="1"/>
    </xf>
    <xf numFmtId="0" fontId="23" fillId="0" borderId="20" xfId="27" applyFont="1" applyBorder="1" applyAlignment="1">
      <alignment vertical="center" wrapText="1" readingOrder="1"/>
    </xf>
    <xf numFmtId="0" fontId="42" fillId="0" borderId="1" xfId="27" applyFont="1" applyBorder="1" applyAlignment="1">
      <alignment horizontal="center"/>
    </xf>
    <xf numFmtId="0" fontId="23" fillId="0" borderId="20" xfId="27" applyFont="1" applyBorder="1" applyAlignment="1">
      <alignment horizontal="left" vertical="center" wrapText="1" readingOrder="1"/>
    </xf>
    <xf numFmtId="43" fontId="13" fillId="0" borderId="2" xfId="28" applyBorder="1" applyAlignment="1">
      <alignment horizontal="center" vertical="center" wrapText="1" readingOrder="1"/>
    </xf>
    <xf numFmtId="0" fontId="15" fillId="0" borderId="2" xfId="27" applyFont="1" applyBorder="1" applyAlignment="1">
      <alignment horizontal="center" vertical="center" wrapText="1" readingOrder="1"/>
    </xf>
    <xf numFmtId="0" fontId="15" fillId="0" borderId="1" xfId="27" applyFont="1" applyBorder="1" applyAlignment="1">
      <alignment horizontal="center" wrapText="1" readingOrder="1"/>
    </xf>
    <xf numFmtId="4" fontId="13" fillId="0" borderId="0" xfId="27" applyNumberFormat="1" applyFont="1" applyAlignment="1">
      <alignment horizontal="center"/>
    </xf>
    <xf numFmtId="0" fontId="32" fillId="0" borderId="12" xfId="27" applyFont="1" applyBorder="1" applyAlignment="1">
      <alignment horizontal="left" vertical="center" wrapText="1" readingOrder="1"/>
    </xf>
    <xf numFmtId="0" fontId="36" fillId="0" borderId="12" xfId="27" applyFont="1" applyBorder="1" applyAlignment="1">
      <alignment horizontal="center" vertical="center" wrapText="1"/>
    </xf>
    <xf numFmtId="0" fontId="36" fillId="0" borderId="16" xfId="27" applyFont="1" applyBorder="1" applyAlignment="1">
      <alignment horizontal="center" vertical="center" wrapText="1"/>
    </xf>
    <xf numFmtId="0" fontId="37" fillId="0" borderId="19" xfId="27" applyFont="1" applyBorder="1" applyAlignment="1">
      <alignment horizontal="center" vertical="center" wrapText="1"/>
    </xf>
    <xf numFmtId="0" fontId="37" fillId="0" borderId="18" xfId="27" applyFont="1" applyBorder="1" applyAlignment="1">
      <alignment horizontal="center" vertical="center" wrapText="1"/>
    </xf>
    <xf numFmtId="0" fontId="36" fillId="0" borderId="13" xfId="27" applyFont="1" applyBorder="1" applyAlignment="1">
      <alignment horizontal="center" vertical="center" wrapText="1"/>
    </xf>
    <xf numFmtId="0" fontId="36" fillId="0" borderId="20" xfId="27" applyFont="1" applyBorder="1" applyAlignment="1">
      <alignment horizontal="center" vertical="center" wrapText="1"/>
    </xf>
    <xf numFmtId="0" fontId="36" fillId="0" borderId="1" xfId="27" applyFont="1" applyBorder="1" applyAlignment="1">
      <alignment horizontal="center" vertical="center" wrapText="1"/>
    </xf>
    <xf numFmtId="0" fontId="32" fillId="0" borderId="14" xfId="27" applyFont="1" applyBorder="1" applyAlignment="1">
      <alignment horizontal="left" vertical="center" wrapText="1" readingOrder="1"/>
    </xf>
    <xf numFmtId="0" fontId="30" fillId="0" borderId="14" xfId="27" applyFont="1" applyBorder="1" applyAlignment="1">
      <alignment horizontal="center" vertical="center" wrapText="1" readingOrder="1"/>
    </xf>
    <xf numFmtId="4" fontId="30" fillId="0" borderId="14" xfId="27" applyNumberFormat="1" applyFont="1" applyBorder="1" applyAlignment="1">
      <alignment horizontal="right" vertical="center" wrapText="1" readingOrder="1"/>
    </xf>
    <xf numFmtId="0" fontId="36" fillId="0" borderId="14" xfId="27" applyFont="1" applyBorder="1" applyAlignment="1">
      <alignment horizontal="center" vertical="center" wrapText="1"/>
    </xf>
    <xf numFmtId="0" fontId="13" fillId="0" borderId="4" xfId="27" applyFont="1" applyBorder="1" applyAlignment="1">
      <alignment horizontal="center"/>
    </xf>
    <xf numFmtId="43" fontId="0" fillId="0" borderId="4" xfId="28" applyFont="1" applyBorder="1"/>
    <xf numFmtId="43" fontId="0" fillId="0" borderId="1" xfId="28" applyFont="1" applyBorder="1" applyAlignment="1">
      <alignment horizontal="center"/>
    </xf>
    <xf numFmtId="0" fontId="32" fillId="10" borderId="12" xfId="27" applyFont="1" applyFill="1" applyBorder="1" applyAlignment="1">
      <alignment horizontal="center" wrapText="1" readingOrder="1"/>
    </xf>
    <xf numFmtId="0" fontId="32" fillId="11" borderId="12" xfId="27" applyFont="1" applyFill="1" applyBorder="1" applyAlignment="1">
      <alignment horizontal="center" wrapText="1" readingOrder="1"/>
    </xf>
    <xf numFmtId="0" fontId="36" fillId="0" borderId="1" xfId="27" applyFont="1" applyBorder="1" applyAlignment="1">
      <alignment horizontal="center" vertical="center"/>
    </xf>
    <xf numFmtId="43" fontId="36" fillId="0" borderId="1" xfId="28" applyFont="1" applyBorder="1" applyAlignment="1">
      <alignment vertical="center"/>
    </xf>
    <xf numFmtId="0" fontId="19" fillId="0" borderId="2" xfId="27" applyFont="1" applyBorder="1" applyAlignment="1">
      <alignment horizontal="center" vertical="center" wrapText="1" readingOrder="1"/>
    </xf>
    <xf numFmtId="43" fontId="36" fillId="0" borderId="1" xfId="28" applyFont="1" applyBorder="1" applyAlignment="1">
      <alignment horizontal="center" vertical="center" wrapText="1" readingOrder="1"/>
    </xf>
    <xf numFmtId="43" fontId="36" fillId="0" borderId="1" xfId="28" applyFont="1" applyBorder="1" applyAlignment="1">
      <alignment horizontal="right" vertical="center" wrapText="1" readingOrder="1"/>
    </xf>
    <xf numFmtId="0" fontId="38" fillId="7" borderId="1" xfId="27" applyFont="1" applyFill="1" applyBorder="1" applyAlignment="1">
      <alignment horizontal="center" vertical="center" wrapText="1" readingOrder="1"/>
    </xf>
    <xf numFmtId="4" fontId="38" fillId="7" borderId="1" xfId="27" applyNumberFormat="1" applyFont="1" applyFill="1" applyBorder="1" applyAlignment="1">
      <alignment horizontal="right" vertical="center" wrapText="1" readingOrder="1"/>
    </xf>
    <xf numFmtId="0" fontId="38" fillId="10" borderId="1" xfId="27" applyFont="1" applyFill="1" applyBorder="1" applyAlignment="1">
      <alignment horizontal="center" vertical="center" wrapText="1" readingOrder="1"/>
    </xf>
    <xf numFmtId="4" fontId="38" fillId="10" borderId="1" xfId="27" applyNumberFormat="1" applyFont="1" applyFill="1" applyBorder="1" applyAlignment="1">
      <alignment horizontal="right" vertical="center" wrapText="1" readingOrder="1"/>
    </xf>
    <xf numFmtId="0" fontId="32" fillId="0" borderId="13" xfId="27" applyFont="1" applyBorder="1" applyAlignment="1">
      <alignment horizontal="left" vertical="center" wrapText="1" readingOrder="1"/>
    </xf>
    <xf numFmtId="0" fontId="30" fillId="0" borderId="13" xfId="27" applyFont="1" applyBorder="1" applyAlignment="1">
      <alignment horizontal="center" vertical="center" wrapText="1" readingOrder="1"/>
    </xf>
    <xf numFmtId="0" fontId="19" fillId="0" borderId="31" xfId="27" applyFont="1" applyBorder="1" applyAlignment="1">
      <alignment horizontal="center" vertical="center" wrapText="1" readingOrder="1"/>
    </xf>
    <xf numFmtId="0" fontId="19" fillId="0" borderId="13" xfId="27" applyFont="1" applyBorder="1" applyAlignment="1">
      <alignment horizontal="center" vertical="center" wrapText="1" readingOrder="1"/>
    </xf>
    <xf numFmtId="4" fontId="30" fillId="0" borderId="12" xfId="27" applyNumberFormat="1" applyFont="1" applyBorder="1" applyAlignment="1">
      <alignment horizontal="center" vertical="center" wrapText="1" readingOrder="1"/>
    </xf>
    <xf numFmtId="0" fontId="19" fillId="0" borderId="12" xfId="27" applyFont="1" applyBorder="1" applyAlignment="1">
      <alignment horizontal="center" vertical="center" wrapText="1" readingOrder="1"/>
    </xf>
    <xf numFmtId="4" fontId="30" fillId="0" borderId="13" xfId="27" applyNumberFormat="1" applyFont="1" applyBorder="1" applyAlignment="1">
      <alignment horizontal="center" vertical="center" wrapText="1" readingOrder="1"/>
    </xf>
    <xf numFmtId="4" fontId="23" fillId="7" borderId="12" xfId="27" applyNumberFormat="1" applyFont="1" applyFill="1" applyBorder="1" applyAlignment="1">
      <alignment horizontal="center" vertical="center" wrapText="1" readingOrder="1"/>
    </xf>
    <xf numFmtId="0" fontId="23" fillId="10" borderId="12" xfId="27" applyFont="1" applyFill="1" applyBorder="1" applyAlignment="1">
      <alignment horizontal="center" vertical="center" wrapText="1" readingOrder="1"/>
    </xf>
    <xf numFmtId="0" fontId="19" fillId="0" borderId="13" xfId="27" applyFont="1" applyBorder="1" applyAlignment="1">
      <alignment horizontal="center" wrapText="1" readingOrder="1"/>
    </xf>
    <xf numFmtId="0" fontId="19" fillId="0" borderId="14" xfId="27" applyFont="1" applyBorder="1" applyAlignment="1">
      <alignment horizontal="center" wrapText="1" readingOrder="1"/>
    </xf>
    <xf numFmtId="0" fontId="19" fillId="0" borderId="12" xfId="27" applyFont="1" applyBorder="1" applyAlignment="1">
      <alignment horizontal="center" wrapText="1" readingOrder="1"/>
    </xf>
    <xf numFmtId="4" fontId="32" fillId="7" borderId="12" xfId="27" applyNumberFormat="1" applyFont="1" applyFill="1" applyBorder="1" applyAlignment="1">
      <alignment horizontal="center" vertical="center" wrapText="1" readingOrder="1"/>
    </xf>
    <xf numFmtId="0" fontId="19" fillId="0" borderId="16" xfId="27" applyFont="1" applyBorder="1" applyAlignment="1">
      <alignment horizontal="center" vertical="center" wrapText="1" readingOrder="1"/>
    </xf>
    <xf numFmtId="0" fontId="13" fillId="0" borderId="1" xfId="27" applyFont="1" applyBorder="1" applyAlignment="1">
      <alignment vertical="center"/>
    </xf>
    <xf numFmtId="0" fontId="19" fillId="0" borderId="19" xfId="27" applyFont="1" applyBorder="1" applyAlignment="1">
      <alignment horizontal="center" vertical="center" wrapText="1" readingOrder="1"/>
    </xf>
    <xf numFmtId="0" fontId="23" fillId="11" borderId="12" xfId="27" applyFont="1" applyFill="1" applyBorder="1" applyAlignment="1">
      <alignment horizontal="center" vertical="center" wrapText="1" readingOrder="1"/>
    </xf>
    <xf numFmtId="43" fontId="13" fillId="0" borderId="0" xfId="27" applyNumberFormat="1"/>
    <xf numFmtId="0" fontId="32" fillId="7" borderId="1" xfId="27" applyFont="1" applyFill="1" applyBorder="1" applyAlignment="1">
      <alignment horizontal="center" wrapText="1" readingOrder="1"/>
    </xf>
    <xf numFmtId="0" fontId="32" fillId="10" borderId="1" xfId="27" applyFont="1" applyFill="1" applyBorder="1" applyAlignment="1">
      <alignment horizontal="center" wrapText="1" readingOrder="1"/>
    </xf>
    <xf numFmtId="0" fontId="32" fillId="11" borderId="1" xfId="27" applyFont="1" applyFill="1" applyBorder="1" applyAlignment="1">
      <alignment horizontal="center" wrapText="1" readingOrder="1"/>
    </xf>
    <xf numFmtId="4" fontId="13" fillId="0" borderId="0" xfId="27" applyNumberFormat="1" applyFont="1"/>
    <xf numFmtId="0" fontId="30" fillId="0" borderId="13" xfId="27" applyFont="1" applyBorder="1" applyAlignment="1">
      <alignment horizontal="right" vertical="center" wrapText="1" readingOrder="1"/>
    </xf>
    <xf numFmtId="0" fontId="31" fillId="0" borderId="13" xfId="27" applyFont="1" applyBorder="1" applyAlignment="1">
      <alignment horizontal="center" wrapText="1" readingOrder="1"/>
    </xf>
    <xf numFmtId="0" fontId="13" fillId="0" borderId="1" xfId="27" applyFont="1" applyBorder="1" applyAlignment="1">
      <alignment horizontal="right"/>
    </xf>
    <xf numFmtId="0" fontId="31" fillId="0" borderId="18" xfId="27" applyFont="1" applyBorder="1" applyAlignment="1">
      <alignment horizontal="center" vertical="center" wrapText="1" readingOrder="1"/>
    </xf>
    <xf numFmtId="0" fontId="31" fillId="0" borderId="14" xfId="27" applyFont="1" applyBorder="1" applyAlignment="1">
      <alignment horizontal="center" wrapText="1" readingOrder="1"/>
    </xf>
    <xf numFmtId="0" fontId="31" fillId="0" borderId="12" xfId="27" applyFont="1" applyBorder="1" applyAlignment="1">
      <alignment horizontal="center" vertical="top" wrapText="1" readingOrder="1"/>
    </xf>
    <xf numFmtId="0" fontId="30" fillId="0" borderId="16" xfId="27" applyFont="1" applyBorder="1" applyAlignment="1">
      <alignment horizontal="center" vertical="center" wrapText="1" readingOrder="1"/>
    </xf>
    <xf numFmtId="0" fontId="31" fillId="0" borderId="15" xfId="27" applyFont="1" applyBorder="1" applyAlignment="1">
      <alignment horizontal="center" wrapText="1" readingOrder="1"/>
    </xf>
    <xf numFmtId="43" fontId="13" fillId="0" borderId="12" xfId="28" applyBorder="1" applyAlignment="1">
      <alignment horizontal="center" vertical="center" wrapText="1" readingOrder="1"/>
    </xf>
    <xf numFmtId="0" fontId="19" fillId="0" borderId="15" xfId="27" applyFont="1" applyBorder="1" applyAlignment="1">
      <alignment horizontal="center" wrapText="1" readingOrder="1"/>
    </xf>
    <xf numFmtId="0" fontId="13" fillId="0" borderId="15" xfId="27" applyBorder="1" applyAlignment="1">
      <alignment horizontal="center" vertical="center" wrapText="1"/>
    </xf>
    <xf numFmtId="0" fontId="13" fillId="0" borderId="14" xfId="27" applyBorder="1" applyAlignment="1">
      <alignment horizontal="center" vertical="center" wrapText="1"/>
    </xf>
    <xf numFmtId="0" fontId="32" fillId="7" borderId="13" xfId="27" applyFont="1" applyFill="1" applyBorder="1" applyAlignment="1">
      <alignment horizontal="center" vertical="center" wrapText="1" readingOrder="1"/>
    </xf>
    <xf numFmtId="0" fontId="43" fillId="7" borderId="12" xfId="27" applyFont="1" applyFill="1" applyBorder="1" applyAlignment="1">
      <alignment horizontal="center" vertical="center" wrapText="1" readingOrder="1"/>
    </xf>
    <xf numFmtId="0" fontId="43" fillId="10" borderId="2" xfId="27" applyFont="1" applyFill="1" applyBorder="1" applyAlignment="1">
      <alignment horizontal="center" vertical="center" wrapText="1" readingOrder="1"/>
    </xf>
    <xf numFmtId="0" fontId="27" fillId="0" borderId="1" xfId="2" applyFont="1" applyBorder="1" applyAlignment="1">
      <alignment vertical="center"/>
    </xf>
    <xf numFmtId="164" fontId="27" fillId="0" borderId="1" xfId="3" applyNumberFormat="1" applyFont="1" applyBorder="1" applyAlignment="1">
      <alignment vertical="center"/>
    </xf>
    <xf numFmtId="43" fontId="27" fillId="0" borderId="1" xfId="3" applyFont="1" applyBorder="1" applyAlignment="1">
      <alignment vertical="center"/>
    </xf>
    <xf numFmtId="0" fontId="24" fillId="0" borderId="1" xfId="27" applyFont="1" applyBorder="1" applyAlignment="1">
      <alignment horizontal="center" vertical="center" wrapText="1" readingOrder="1"/>
    </xf>
    <xf numFmtId="0" fontId="27" fillId="0" borderId="1" xfId="27" applyFont="1" applyBorder="1" applyAlignment="1">
      <alignment horizontal="center" vertical="center" wrapText="1" readingOrder="1"/>
    </xf>
    <xf numFmtId="0" fontId="27" fillId="0" borderId="1" xfId="27" applyFont="1" applyBorder="1" applyAlignment="1">
      <alignment horizontal="center"/>
    </xf>
    <xf numFmtId="43" fontId="13" fillId="0" borderId="1" xfId="28" applyBorder="1"/>
    <xf numFmtId="0" fontId="24" fillId="0" borderId="1" xfId="27" applyFont="1" applyFill="1" applyBorder="1" applyAlignment="1">
      <alignment horizontal="center" vertical="center" wrapText="1" readingOrder="1"/>
    </xf>
    <xf numFmtId="164" fontId="32" fillId="7" borderId="12" xfId="27" applyNumberFormat="1" applyFont="1" applyFill="1" applyBorder="1" applyAlignment="1">
      <alignment horizontal="center" vertical="center" wrapText="1" readingOrder="1"/>
    </xf>
    <xf numFmtId="0" fontId="39" fillId="0" borderId="0" xfId="27" applyFont="1"/>
    <xf numFmtId="0" fontId="39" fillId="0" borderId="0" xfId="27" applyFont="1" applyAlignment="1">
      <alignment horizontal="center"/>
    </xf>
    <xf numFmtId="0" fontId="15" fillId="0" borderId="1" xfId="27" applyFont="1" applyBorder="1" applyAlignment="1">
      <alignment horizontal="center" vertical="center" readingOrder="1"/>
    </xf>
    <xf numFmtId="3" fontId="0" fillId="0" borderId="0" xfId="0" applyNumberFormat="1"/>
    <xf numFmtId="43" fontId="34" fillId="0" borderId="1" xfId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4" fontId="44" fillId="0" borderId="0" xfId="0" applyNumberFormat="1" applyFont="1"/>
    <xf numFmtId="4" fontId="45" fillId="0" borderId="0" xfId="0" applyNumberFormat="1" applyFont="1" applyAlignment="1">
      <alignment vertical="center"/>
    </xf>
    <xf numFmtId="4" fontId="46" fillId="0" borderId="0" xfId="0" applyNumberFormat="1" applyFont="1"/>
    <xf numFmtId="0" fontId="0" fillId="0" borderId="0" xfId="0" pivotButton="1"/>
    <xf numFmtId="0" fontId="0" fillId="0" borderId="0" xfId="0" applyNumberFormat="1"/>
    <xf numFmtId="0" fontId="2" fillId="0" borderId="0" xfId="0" applyFont="1"/>
    <xf numFmtId="43" fontId="2" fillId="15" borderId="1" xfId="1" applyFont="1" applyFill="1" applyBorder="1" applyAlignment="1">
      <alignment horizontal="center"/>
    </xf>
    <xf numFmtId="43" fontId="0" fillId="0" borderId="1" xfId="1" applyFont="1" applyBorder="1"/>
    <xf numFmtId="43" fontId="2" fillId="14" borderId="1" xfId="1" applyFont="1" applyFill="1" applyBorder="1"/>
    <xf numFmtId="0" fontId="0" fillId="0" borderId="0" xfId="0" applyAlignment="1">
      <alignment horizontal="center" vertical="center"/>
    </xf>
    <xf numFmtId="0" fontId="31" fillId="0" borderId="1" xfId="27" applyFont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43" fontId="0" fillId="0" borderId="1" xfId="0" applyNumberFormat="1" applyBorder="1"/>
    <xf numFmtId="0" fontId="2" fillId="18" borderId="1" xfId="0" applyFont="1" applyFill="1" applyBorder="1" applyAlignment="1">
      <alignment horizontal="center"/>
    </xf>
    <xf numFmtId="43" fontId="2" fillId="18" borderId="1" xfId="1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43" fontId="6" fillId="16" borderId="1" xfId="1" applyFont="1" applyFill="1" applyBorder="1" applyAlignment="1">
      <alignment horizontal="center"/>
    </xf>
    <xf numFmtId="0" fontId="6" fillId="20" borderId="1" xfId="0" applyFont="1" applyFill="1" applyBorder="1" applyAlignment="1">
      <alignment horizontal="center"/>
    </xf>
    <xf numFmtId="43" fontId="6" fillId="20" borderId="1" xfId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3" fontId="2" fillId="0" borderId="1" xfId="1" applyNumberFormat="1" applyFont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43" fontId="2" fillId="2" borderId="1" xfId="1" applyNumberFormat="1" applyFont="1" applyFill="1" applyBorder="1"/>
    <xf numFmtId="43" fontId="2" fillId="2" borderId="1" xfId="0" applyNumberFormat="1" applyFont="1" applyFill="1" applyBorder="1"/>
    <xf numFmtId="0" fontId="0" fillId="0" borderId="1" xfId="0" applyFont="1" applyBorder="1"/>
    <xf numFmtId="0" fontId="0" fillId="0" borderId="1" xfId="0" applyNumberFormat="1" applyFont="1" applyBorder="1" applyAlignment="1">
      <alignment horizontal="center"/>
    </xf>
    <xf numFmtId="43" fontId="1" fillId="0" borderId="1" xfId="1" applyNumberFormat="1" applyFont="1" applyBorder="1"/>
    <xf numFmtId="0" fontId="0" fillId="0" borderId="1" xfId="0" applyFont="1" applyBorder="1" applyAlignment="1">
      <alignment horizontal="center"/>
    </xf>
    <xf numFmtId="43" fontId="0" fillId="0" borderId="1" xfId="0" applyNumberFormat="1" applyFont="1" applyBorder="1"/>
    <xf numFmtId="0" fontId="0" fillId="0" borderId="0" xfId="0" applyAlignment="1">
      <alignment vertical="center"/>
    </xf>
    <xf numFmtId="43" fontId="0" fillId="0" borderId="1" xfId="0" applyNumberFormat="1" applyBorder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0" fillId="0" borderId="1" xfId="0" applyNumberFormat="1" applyFont="1" applyFill="1" applyBorder="1" applyAlignment="1">
      <alignment horizontal="center" vertical="center" wrapText="1"/>
    </xf>
    <xf numFmtId="164" fontId="2" fillId="15" borderId="1" xfId="1" applyNumberFormat="1" applyFont="1" applyFill="1" applyBorder="1" applyAlignment="1">
      <alignment horizontal="center"/>
    </xf>
    <xf numFmtId="43" fontId="2" fillId="17" borderId="0" xfId="0" applyNumberFormat="1" applyFont="1" applyFill="1" applyAlignment="1">
      <alignment vertical="center"/>
    </xf>
    <xf numFmtId="43" fontId="2" fillId="22" borderId="0" xfId="0" applyNumberFormat="1" applyFont="1" applyFill="1" applyAlignment="1">
      <alignment vertical="center"/>
    </xf>
    <xf numFmtId="43" fontId="2" fillId="21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43" fontId="2" fillId="15" borderId="1" xfId="1" applyFont="1" applyFill="1" applyBorder="1"/>
    <xf numFmtId="0" fontId="3" fillId="0" borderId="0" xfId="2" applyBorder="1"/>
    <xf numFmtId="43" fontId="7" fillId="0" borderId="0" xfId="3" applyFont="1" applyBorder="1" applyAlignment="1">
      <alignment vertical="center"/>
    </xf>
    <xf numFmtId="43" fontId="3" fillId="0" borderId="0" xfId="2" applyNumberFormat="1" applyBorder="1"/>
    <xf numFmtId="0" fontId="2" fillId="15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47" fillId="15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/>
    </xf>
    <xf numFmtId="0" fontId="47" fillId="14" borderId="1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0" xfId="2" applyFont="1"/>
    <xf numFmtId="0" fontId="51" fillId="0" borderId="0" xfId="2" applyFont="1" applyAlignment="1">
      <alignment vertical="center" wrapText="1"/>
    </xf>
    <xf numFmtId="0" fontId="51" fillId="0" borderId="0" xfId="2" applyFont="1" applyAlignment="1">
      <alignment vertical="center"/>
    </xf>
    <xf numFmtId="164" fontId="51" fillId="0" borderId="0" xfId="3" applyNumberFormat="1" applyFont="1" applyAlignment="1">
      <alignment vertical="center"/>
    </xf>
    <xf numFmtId="43" fontId="51" fillId="0" borderId="0" xfId="3" applyFont="1" applyAlignment="1">
      <alignment vertical="center"/>
    </xf>
    <xf numFmtId="0" fontId="49" fillId="0" borderId="0" xfId="25" applyFont="1" applyAlignment="1">
      <alignment horizontal="center" vertical="center" wrapText="1"/>
    </xf>
    <xf numFmtId="0" fontId="51" fillId="0" borderId="0" xfId="2" applyFont="1" applyAlignment="1">
      <alignment horizontal="center"/>
    </xf>
    <xf numFmtId="43" fontId="51" fillId="0" borderId="0" xfId="1" applyFont="1"/>
    <xf numFmtId="0" fontId="51" fillId="0" borderId="0" xfId="2" applyFont="1"/>
    <xf numFmtId="0" fontId="50" fillId="0" borderId="0" xfId="2" applyFont="1" applyAlignment="1">
      <alignment vertical="center"/>
    </xf>
    <xf numFmtId="164" fontId="53" fillId="3" borderId="1" xfId="3" applyNumberFormat="1" applyFont="1" applyFill="1" applyBorder="1" applyAlignment="1">
      <alignment horizontal="center" vertical="center" wrapText="1"/>
    </xf>
    <xf numFmtId="43" fontId="53" fillId="3" borderId="1" xfId="3" applyFont="1" applyFill="1" applyBorder="1" applyAlignment="1">
      <alignment horizontal="center" vertical="center" wrapText="1"/>
    </xf>
    <xf numFmtId="164" fontId="53" fillId="4" borderId="1" xfId="3" applyNumberFormat="1" applyFont="1" applyFill="1" applyBorder="1" applyAlignment="1">
      <alignment horizontal="center" vertical="center" wrapText="1"/>
    </xf>
    <xf numFmtId="43" fontId="53" fillId="4" borderId="1" xfId="3" applyFont="1" applyFill="1" applyBorder="1" applyAlignment="1">
      <alignment horizontal="center" vertical="center" wrapText="1"/>
    </xf>
    <xf numFmtId="164" fontId="53" fillId="2" borderId="1" xfId="3" applyNumberFormat="1" applyFont="1" applyFill="1" applyBorder="1" applyAlignment="1">
      <alignment horizontal="center" vertical="center" wrapText="1"/>
    </xf>
    <xf numFmtId="43" fontId="53" fillId="2" borderId="1" xfId="3" applyFont="1" applyFill="1" applyBorder="1" applyAlignment="1">
      <alignment horizontal="center" vertical="center" wrapText="1"/>
    </xf>
    <xf numFmtId="43" fontId="53" fillId="19" borderId="1" xfId="3" applyFont="1" applyFill="1" applyBorder="1" applyAlignment="1">
      <alignment horizontal="center" vertical="center" wrapText="1"/>
    </xf>
    <xf numFmtId="0" fontId="53" fillId="9" borderId="1" xfId="2" applyFont="1" applyFill="1" applyBorder="1" applyAlignment="1">
      <alignment horizontal="center" vertical="center" wrapText="1"/>
    </xf>
    <xf numFmtId="0" fontId="54" fillId="0" borderId="1" xfId="2" applyFont="1" applyBorder="1" applyAlignment="1">
      <alignment vertical="center"/>
    </xf>
    <xf numFmtId="164" fontId="54" fillId="0" borderId="1" xfId="3" applyNumberFormat="1" applyFont="1" applyBorder="1" applyAlignment="1">
      <alignment vertical="center"/>
    </xf>
    <xf numFmtId="43" fontId="54" fillId="0" borderId="1" xfId="3" applyFont="1" applyBorder="1" applyAlignment="1">
      <alignment vertical="center"/>
    </xf>
    <xf numFmtId="0" fontId="54" fillId="0" borderId="1" xfId="2" applyFont="1" applyBorder="1" applyAlignment="1">
      <alignment horizontal="center"/>
    </xf>
    <xf numFmtId="43" fontId="54" fillId="0" borderId="1" xfId="1" applyFont="1" applyBorder="1"/>
    <xf numFmtId="43" fontId="54" fillId="5" borderId="1" xfId="1" applyFont="1" applyFill="1" applyBorder="1"/>
    <xf numFmtId="170" fontId="54" fillId="0" borderId="1" xfId="1" applyNumberFormat="1" applyFont="1" applyBorder="1"/>
    <xf numFmtId="0" fontId="55" fillId="8" borderId="1" xfId="0" applyFont="1" applyFill="1" applyBorder="1"/>
    <xf numFmtId="3" fontId="55" fillId="8" borderId="1" xfId="0" applyNumberFormat="1" applyFont="1" applyFill="1" applyBorder="1" applyAlignment="1">
      <alignment horizontal="center"/>
    </xf>
    <xf numFmtId="43" fontId="55" fillId="8" borderId="1" xfId="1" applyFont="1" applyFill="1" applyBorder="1"/>
    <xf numFmtId="43" fontId="55" fillId="5" borderId="1" xfId="1" applyFont="1" applyFill="1" applyBorder="1"/>
    <xf numFmtId="43" fontId="50" fillId="0" borderId="0" xfId="1" applyFont="1"/>
    <xf numFmtId="164" fontId="53" fillId="2" borderId="1" xfId="3" applyNumberFormat="1" applyFont="1" applyFill="1" applyBorder="1" applyAlignment="1">
      <alignment vertical="center"/>
    </xf>
    <xf numFmtId="43" fontId="53" fillId="2" borderId="1" xfId="3" applyFont="1" applyFill="1" applyBorder="1" applyAlignment="1">
      <alignment vertical="center"/>
    </xf>
    <xf numFmtId="164" fontId="53" fillId="2" borderId="1" xfId="3" applyNumberFormat="1" applyFont="1" applyFill="1" applyBorder="1" applyAlignment="1">
      <alignment horizontal="center" vertical="center"/>
    </xf>
    <xf numFmtId="170" fontId="53" fillId="2" borderId="1" xfId="1" applyNumberFormat="1" applyFont="1" applyFill="1" applyBorder="1"/>
    <xf numFmtId="43" fontId="53" fillId="2" borderId="1" xfId="1" applyFont="1" applyFill="1" applyBorder="1"/>
    <xf numFmtId="3" fontId="55" fillId="0" borderId="1" xfId="0" applyNumberFormat="1" applyFont="1" applyBorder="1" applyAlignment="1">
      <alignment horizontal="center"/>
    </xf>
    <xf numFmtId="43" fontId="55" fillId="0" borderId="1" xfId="1" applyFont="1" applyBorder="1"/>
    <xf numFmtId="43" fontId="56" fillId="0" borderId="1" xfId="2" applyNumberFormat="1" applyFont="1" applyBorder="1"/>
    <xf numFmtId="43" fontId="56" fillId="5" borderId="1" xfId="2" applyNumberFormat="1" applyFont="1" applyFill="1" applyBorder="1"/>
    <xf numFmtId="164" fontId="53" fillId="8" borderId="1" xfId="3" applyNumberFormat="1" applyFont="1" applyFill="1" applyBorder="1" applyAlignment="1">
      <alignment vertical="center"/>
    </xf>
    <xf numFmtId="43" fontId="53" fillId="8" borderId="1" xfId="3" applyFont="1" applyFill="1" applyBorder="1" applyAlignment="1">
      <alignment vertical="center"/>
    </xf>
    <xf numFmtId="0" fontId="50" fillId="8" borderId="0" xfId="2" applyFont="1" applyFill="1"/>
    <xf numFmtId="0" fontId="54" fillId="0" borderId="0" xfId="2" applyFont="1" applyAlignment="1">
      <alignment vertical="center" wrapText="1"/>
    </xf>
    <xf numFmtId="0" fontId="54" fillId="0" borderId="0" xfId="2" applyFont="1" applyAlignment="1">
      <alignment vertical="center"/>
    </xf>
    <xf numFmtId="164" fontId="54" fillId="0" borderId="0" xfId="3" applyNumberFormat="1" applyFont="1" applyAlignment="1">
      <alignment vertical="center"/>
    </xf>
    <xf numFmtId="43" fontId="54" fillId="0" borderId="0" xfId="3" applyFont="1" applyAlignment="1">
      <alignment vertical="center"/>
    </xf>
    <xf numFmtId="0" fontId="54" fillId="0" borderId="0" xfId="2" applyFont="1" applyAlignment="1">
      <alignment horizontal="center"/>
    </xf>
    <xf numFmtId="43" fontId="54" fillId="0" borderId="0" xfId="1" applyFont="1"/>
    <xf numFmtId="0" fontId="54" fillId="0" borderId="0" xfId="2" applyFont="1"/>
    <xf numFmtId="170" fontId="54" fillId="0" borderId="0" xfId="1" applyNumberFormat="1" applyFont="1"/>
    <xf numFmtId="43" fontId="54" fillId="0" borderId="0" xfId="2" applyNumberFormat="1" applyFont="1"/>
    <xf numFmtId="0" fontId="56" fillId="0" borderId="0" xfId="2" applyFont="1"/>
    <xf numFmtId="43" fontId="53" fillId="0" borderId="0" xfId="1" applyFont="1"/>
    <xf numFmtId="0" fontId="53" fillId="0" borderId="0" xfId="2" applyFont="1"/>
    <xf numFmtId="0" fontId="53" fillId="0" borderId="0" xfId="2" applyFont="1" applyAlignment="1">
      <alignment horizontal="center"/>
    </xf>
    <xf numFmtId="43" fontId="54" fillId="0" borderId="0" xfId="1" applyFont="1" applyAlignment="1">
      <alignment vertical="center"/>
    </xf>
    <xf numFmtId="0" fontId="54" fillId="0" borderId="0" xfId="2" applyFont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164" fontId="6" fillId="2" borderId="1" xfId="3" applyNumberFormat="1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17" fillId="0" borderId="0" xfId="25" applyFont="1" applyAlignment="1">
      <alignment horizontal="center" vertical="center" wrapText="1"/>
    </xf>
    <xf numFmtId="0" fontId="12" fillId="0" borderId="2" xfId="25" applyFont="1" applyBorder="1" applyAlignment="1">
      <alignment horizontal="center" vertical="center" wrapText="1"/>
    </xf>
    <xf numFmtId="0" fontId="12" fillId="0" borderId="4" xfId="25" applyFont="1" applyBorder="1" applyAlignment="1">
      <alignment horizontal="center" vertical="center" wrapText="1"/>
    </xf>
    <xf numFmtId="0" fontId="4" fillId="0" borderId="0" xfId="25" applyFont="1" applyFill="1" applyAlignment="1">
      <alignment horizontal="center" vertical="center" wrapText="1"/>
    </xf>
    <xf numFmtId="0" fontId="5" fillId="0" borderId="1" xfId="25" applyFont="1" applyBorder="1" applyAlignment="1">
      <alignment horizontal="center" vertical="center" wrapText="1"/>
    </xf>
    <xf numFmtId="0" fontId="12" fillId="0" borderId="3" xfId="25" applyFont="1" applyBorder="1" applyAlignment="1">
      <alignment horizontal="center" vertical="center" wrapText="1"/>
    </xf>
    <xf numFmtId="0" fontId="5" fillId="2" borderId="1" xfId="25" applyFont="1" applyFill="1" applyBorder="1" applyAlignment="1">
      <alignment horizontal="center" vertical="center"/>
    </xf>
    <xf numFmtId="0" fontId="12" fillId="0" borderId="1" xfId="25" applyFont="1" applyBorder="1" applyAlignment="1">
      <alignment horizontal="center" vertical="center" wrapText="1"/>
    </xf>
    <xf numFmtId="0" fontId="5" fillId="2" borderId="1" xfId="25" applyFont="1" applyFill="1" applyBorder="1" applyAlignment="1">
      <alignment horizontal="center" vertical="center" wrapText="1"/>
    </xf>
    <xf numFmtId="0" fontId="12" fillId="6" borderId="1" xfId="25" applyFont="1" applyFill="1" applyBorder="1" applyAlignment="1">
      <alignment horizontal="center" vertical="center" wrapText="1"/>
    </xf>
    <xf numFmtId="0" fontId="16" fillId="0" borderId="0" xfId="25" applyFont="1" applyAlignment="1">
      <alignment horizontal="center" vertical="center" wrapText="1"/>
    </xf>
    <xf numFmtId="0" fontId="5" fillId="0" borderId="0" xfId="25" applyFont="1" applyAlignment="1">
      <alignment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0" fillId="0" borderId="0" xfId="2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8" fillId="0" borderId="0" xfId="25" applyFont="1" applyAlignment="1">
      <alignment horizontal="center" vertical="center" wrapText="1"/>
    </xf>
    <xf numFmtId="0" fontId="20" fillId="0" borderId="0" xfId="25" applyFont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4" fillId="0" borderId="0" xfId="25" applyFont="1" applyAlignment="1">
      <alignment horizontal="center" vertical="center" wrapText="1"/>
    </xf>
    <xf numFmtId="0" fontId="53" fillId="0" borderId="1" xfId="2" applyFont="1" applyBorder="1" applyAlignment="1">
      <alignment horizontal="center" vertical="center" wrapText="1"/>
    </xf>
    <xf numFmtId="0" fontId="53" fillId="8" borderId="1" xfId="2" applyFont="1" applyFill="1" applyBorder="1" applyAlignment="1">
      <alignment horizontal="center" vertical="center" wrapText="1"/>
    </xf>
    <xf numFmtId="0" fontId="53" fillId="2" borderId="1" xfId="2" applyFont="1" applyFill="1" applyBorder="1" applyAlignment="1">
      <alignment horizontal="center" vertical="center"/>
    </xf>
    <xf numFmtId="0" fontId="53" fillId="8" borderId="0" xfId="2" applyFont="1" applyFill="1" applyAlignment="1">
      <alignment horizontal="left" vertical="center" wrapText="1"/>
    </xf>
    <xf numFmtId="0" fontId="49" fillId="0" borderId="0" xfId="25" applyFont="1" applyAlignment="1">
      <alignment horizontal="center" vertical="center" wrapText="1"/>
    </xf>
    <xf numFmtId="0" fontId="52" fillId="0" borderId="0" xfId="2" applyFont="1" applyFill="1" applyAlignment="1">
      <alignment horizontal="center" vertical="center" wrapText="1"/>
    </xf>
    <xf numFmtId="0" fontId="53" fillId="2" borderId="1" xfId="2" applyFont="1" applyFill="1" applyBorder="1" applyAlignment="1">
      <alignment horizontal="center" vertical="center" wrapText="1"/>
    </xf>
    <xf numFmtId="0" fontId="53" fillId="3" borderId="1" xfId="2" applyFont="1" applyFill="1" applyBorder="1" applyAlignment="1">
      <alignment horizontal="center" vertical="center" wrapText="1"/>
    </xf>
    <xf numFmtId="0" fontId="53" fillId="4" borderId="1" xfId="2" applyFont="1" applyFill="1" applyBorder="1" applyAlignment="1">
      <alignment horizontal="center" vertical="center" wrapText="1"/>
    </xf>
    <xf numFmtId="164" fontId="53" fillId="2" borderId="1" xfId="3" applyNumberFormat="1" applyFont="1" applyFill="1" applyBorder="1" applyAlignment="1">
      <alignment horizontal="center" vertical="center"/>
    </xf>
    <xf numFmtId="0" fontId="53" fillId="9" borderId="1" xfId="2" applyFont="1" applyFill="1" applyBorder="1" applyAlignment="1">
      <alignment horizontal="center" vertical="center" wrapText="1"/>
    </xf>
    <xf numFmtId="164" fontId="21" fillId="2" borderId="5" xfId="3" applyNumberFormat="1" applyFont="1" applyFill="1" applyBorder="1" applyAlignment="1">
      <alignment horizontal="center" vertical="center"/>
    </xf>
    <xf numFmtId="164" fontId="21" fillId="2" borderId="11" xfId="3" applyNumberFormat="1" applyFont="1" applyFill="1" applyBorder="1" applyAlignment="1">
      <alignment horizontal="center" vertical="center"/>
    </xf>
    <xf numFmtId="164" fontId="21" fillId="2" borderId="6" xfId="3" applyNumberFormat="1" applyFont="1" applyFill="1" applyBorder="1" applyAlignment="1">
      <alignment horizontal="center" vertical="center"/>
    </xf>
    <xf numFmtId="0" fontId="21" fillId="0" borderId="1" xfId="2" applyFont="1" applyBorder="1" applyAlignment="1">
      <alignment horizontal="center" vertical="center" wrapText="1"/>
    </xf>
    <xf numFmtId="0" fontId="21" fillId="8" borderId="1" xfId="2" applyFont="1" applyFill="1" applyBorder="1" applyAlignment="1">
      <alignment horizontal="center" vertical="center" wrapText="1"/>
    </xf>
    <xf numFmtId="0" fontId="21" fillId="5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8" borderId="0" xfId="2" applyFont="1" applyFill="1" applyAlignment="1">
      <alignment horizontal="left" vertical="center" wrapText="1"/>
    </xf>
    <xf numFmtId="0" fontId="21" fillId="8" borderId="2" xfId="2" applyFont="1" applyFill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" fillId="1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6" fillId="19" borderId="1" xfId="0" applyFont="1" applyFill="1" applyBorder="1" applyAlignment="1">
      <alignment horizontal="center"/>
    </xf>
    <xf numFmtId="0" fontId="6" fillId="1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3" fontId="0" fillId="0" borderId="1" xfId="0" applyNumberFormat="1" applyFont="1" applyBorder="1" applyAlignment="1">
      <alignment horizontal="center" vertical="center"/>
    </xf>
    <xf numFmtId="43" fontId="0" fillId="0" borderId="2" xfId="0" applyNumberFormat="1" applyBorder="1" applyAlignment="1">
      <alignment horizontal="center" vertical="center"/>
    </xf>
    <xf numFmtId="43" fontId="0" fillId="0" borderId="3" xfId="0" applyNumberFormat="1" applyBorder="1" applyAlignment="1">
      <alignment horizontal="center" vertical="center"/>
    </xf>
    <xf numFmtId="43" fontId="0" fillId="0" borderId="4" xfId="0" applyNumberFormat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2" fillId="15" borderId="1" xfId="0" applyFont="1" applyFill="1" applyBorder="1" applyAlignment="1">
      <alignment horizontal="center"/>
    </xf>
    <xf numFmtId="0" fontId="0" fillId="17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15" borderId="5" xfId="0" applyFont="1" applyFill="1" applyBorder="1" applyAlignment="1">
      <alignment horizontal="center" vertical="center"/>
    </xf>
    <xf numFmtId="0" fontId="2" fillId="15" borderId="6" xfId="0" applyFont="1" applyFill="1" applyBorder="1" applyAlignment="1">
      <alignment horizontal="center" vertical="center"/>
    </xf>
    <xf numFmtId="0" fontId="28" fillId="2" borderId="0" xfId="27" applyFont="1" applyFill="1" applyAlignment="1">
      <alignment horizontal="center"/>
    </xf>
    <xf numFmtId="0" fontId="23" fillId="7" borderId="1" xfId="27" applyFont="1" applyFill="1" applyBorder="1" applyAlignment="1">
      <alignment horizontal="center" vertical="center" wrapText="1" readingOrder="1"/>
    </xf>
    <xf numFmtId="0" fontId="23" fillId="10" borderId="1" xfId="27" applyFont="1" applyFill="1" applyBorder="1" applyAlignment="1">
      <alignment horizontal="center" vertical="center" wrapText="1" readingOrder="1"/>
    </xf>
    <xf numFmtId="0" fontId="23" fillId="11" borderId="1" xfId="27" applyFont="1" applyFill="1" applyBorder="1" applyAlignment="1">
      <alignment horizontal="center" vertical="center" wrapText="1" readingOrder="1"/>
    </xf>
    <xf numFmtId="0" fontId="23" fillId="0" borderId="1" xfId="27" applyFont="1" applyBorder="1" applyAlignment="1">
      <alignment horizontal="left" vertical="center" wrapText="1" readingOrder="1"/>
    </xf>
    <xf numFmtId="0" fontId="30" fillId="0" borderId="2" xfId="27" applyFont="1" applyBorder="1" applyAlignment="1">
      <alignment horizontal="center" vertical="center" wrapText="1" readingOrder="1"/>
    </xf>
    <xf numFmtId="0" fontId="30" fillId="0" borderId="4" xfId="27" applyFont="1" applyBorder="1" applyAlignment="1">
      <alignment horizontal="center" vertical="center" wrapText="1" readingOrder="1"/>
    </xf>
    <xf numFmtId="43" fontId="13" fillId="0" borderId="2" xfId="28" applyBorder="1" applyAlignment="1">
      <alignment horizontal="center" vertical="center" wrapText="1" readingOrder="1"/>
    </xf>
    <xf numFmtId="43" fontId="13" fillId="0" borderId="4" xfId="28" applyBorder="1" applyAlignment="1">
      <alignment horizontal="center" vertical="center" wrapText="1" readingOrder="1"/>
    </xf>
    <xf numFmtId="0" fontId="31" fillId="0" borderId="1" xfId="27" applyFont="1" applyBorder="1" applyAlignment="1">
      <alignment horizontal="center" vertical="center" wrapText="1" readingOrder="1"/>
    </xf>
    <xf numFmtId="0" fontId="23" fillId="7" borderId="16" xfId="27" applyFont="1" applyFill="1" applyBorder="1" applyAlignment="1">
      <alignment horizontal="center" vertical="center" wrapText="1" readingOrder="1"/>
    </xf>
    <xf numFmtId="0" fontId="23" fillId="7" borderId="17" xfId="27" applyFont="1" applyFill="1" applyBorder="1" applyAlignment="1">
      <alignment horizontal="center" vertical="center" wrapText="1" readingOrder="1"/>
    </xf>
    <xf numFmtId="0" fontId="23" fillId="11" borderId="18" xfId="27" applyFont="1" applyFill="1" applyBorder="1" applyAlignment="1">
      <alignment horizontal="center" vertical="center" wrapText="1" readingOrder="1"/>
    </xf>
    <xf numFmtId="0" fontId="23" fillId="11" borderId="15" xfId="27" applyFont="1" applyFill="1" applyBorder="1" applyAlignment="1">
      <alignment horizontal="center" vertical="center" wrapText="1" readingOrder="1"/>
    </xf>
    <xf numFmtId="0" fontId="30" fillId="0" borderId="3" xfId="27" applyFont="1" applyBorder="1" applyAlignment="1">
      <alignment horizontal="center" vertical="center" wrapText="1" readingOrder="1"/>
    </xf>
    <xf numFmtId="43" fontId="13" fillId="0" borderId="3" xfId="28" applyBorder="1" applyAlignment="1">
      <alignment horizontal="center" vertical="center" wrapText="1" readingOrder="1"/>
    </xf>
    <xf numFmtId="0" fontId="32" fillId="0" borderId="1" xfId="27" applyFont="1" applyBorder="1" applyAlignment="1">
      <alignment horizontal="left" vertical="center" wrapText="1" readingOrder="1"/>
    </xf>
    <xf numFmtId="0" fontId="30" fillId="0" borderId="1" xfId="27" applyFont="1" applyBorder="1" applyAlignment="1">
      <alignment horizontal="center" vertical="center" wrapText="1" readingOrder="1"/>
    </xf>
    <xf numFmtId="43" fontId="13" fillId="0" borderId="1" xfId="28" applyBorder="1" applyAlignment="1">
      <alignment horizontal="center" vertical="center" wrapText="1" readingOrder="1"/>
    </xf>
    <xf numFmtId="0" fontId="32" fillId="0" borderId="2" xfId="27" applyFont="1" applyBorder="1" applyAlignment="1">
      <alignment horizontal="center" vertical="center" wrapText="1" readingOrder="1"/>
    </xf>
    <xf numFmtId="0" fontId="32" fillId="0" borderId="4" xfId="27" applyFont="1" applyBorder="1" applyAlignment="1">
      <alignment horizontal="center" vertical="center" wrapText="1" readingOrder="1"/>
    </xf>
    <xf numFmtId="0" fontId="36" fillId="0" borderId="2" xfId="27" applyFont="1" applyBorder="1" applyAlignment="1">
      <alignment horizontal="center" vertical="center" wrapText="1" readingOrder="1"/>
    </xf>
    <xf numFmtId="0" fontId="36" fillId="0" borderId="4" xfId="27" applyFont="1" applyBorder="1" applyAlignment="1">
      <alignment horizontal="center" vertical="center" wrapText="1" readingOrder="1"/>
    </xf>
    <xf numFmtId="0" fontId="23" fillId="0" borderId="13" xfId="27" applyFont="1" applyBorder="1" applyAlignment="1">
      <alignment horizontal="left" vertical="center" wrapText="1" readingOrder="1"/>
    </xf>
    <xf numFmtId="0" fontId="23" fillId="0" borderId="15" xfId="27" applyFont="1" applyBorder="1" applyAlignment="1">
      <alignment horizontal="left" vertical="center" wrapText="1" readingOrder="1"/>
    </xf>
    <xf numFmtId="0" fontId="23" fillId="0" borderId="14" xfId="27" applyFont="1" applyBorder="1" applyAlignment="1">
      <alignment horizontal="left" vertical="center" wrapText="1" readingOrder="1"/>
    </xf>
    <xf numFmtId="0" fontId="30" fillId="0" borderId="13" xfId="27" applyFont="1" applyBorder="1" applyAlignment="1">
      <alignment horizontal="center" vertical="center" wrapText="1" readingOrder="1"/>
    </xf>
    <xf numFmtId="0" fontId="30" fillId="0" borderId="15" xfId="27" applyFont="1" applyBorder="1" applyAlignment="1">
      <alignment horizontal="center" vertical="center" wrapText="1" readingOrder="1"/>
    </xf>
    <xf numFmtId="0" fontId="30" fillId="0" borderId="14" xfId="27" applyFont="1" applyBorder="1" applyAlignment="1">
      <alignment horizontal="center" vertical="center" wrapText="1" readingOrder="1"/>
    </xf>
    <xf numFmtId="43" fontId="13" fillId="0" borderId="20" xfId="28" applyBorder="1" applyAlignment="1">
      <alignment horizontal="right" vertical="center" wrapText="1" readingOrder="1"/>
    </xf>
    <xf numFmtId="43" fontId="13" fillId="0" borderId="21" xfId="28" applyBorder="1" applyAlignment="1">
      <alignment horizontal="right" vertical="center" wrapText="1" readingOrder="1"/>
    </xf>
    <xf numFmtId="43" fontId="13" fillId="0" borderId="22" xfId="28" applyBorder="1" applyAlignment="1">
      <alignment horizontal="right" vertical="center" wrapText="1" readingOrder="1"/>
    </xf>
    <xf numFmtId="0" fontId="23" fillId="7" borderId="19" xfId="27" applyFont="1" applyFill="1" applyBorder="1" applyAlignment="1">
      <alignment horizontal="center" vertical="center" wrapText="1" readingOrder="1"/>
    </xf>
    <xf numFmtId="0" fontId="29" fillId="10" borderId="1" xfId="27" applyFont="1" applyFill="1" applyBorder="1" applyAlignment="1">
      <alignment horizontal="center" vertical="center" wrapText="1" readingOrder="1"/>
    </xf>
    <xf numFmtId="0" fontId="23" fillId="11" borderId="13" xfId="27" applyFont="1" applyFill="1" applyBorder="1" applyAlignment="1">
      <alignment horizontal="center" vertical="center" wrapText="1" readingOrder="1"/>
    </xf>
    <xf numFmtId="4" fontId="30" fillId="0" borderId="1" xfId="27" applyNumberFormat="1" applyFont="1" applyBorder="1" applyAlignment="1">
      <alignment horizontal="center" vertical="center" wrapText="1" readingOrder="1"/>
    </xf>
    <xf numFmtId="0" fontId="38" fillId="0" borderId="1" xfId="27" applyFont="1" applyBorder="1" applyAlignment="1">
      <alignment horizontal="left" vertical="center" wrapText="1" readingOrder="1"/>
    </xf>
    <xf numFmtId="3" fontId="31" fillId="0" borderId="1" xfId="27" applyNumberFormat="1" applyFont="1" applyBorder="1" applyAlignment="1">
      <alignment horizontal="center" vertical="center" wrapText="1" readingOrder="1"/>
    </xf>
    <xf numFmtId="0" fontId="29" fillId="7" borderId="1" xfId="27" applyFont="1" applyFill="1" applyBorder="1" applyAlignment="1">
      <alignment horizontal="center" vertical="center" wrapText="1" readingOrder="1"/>
    </xf>
    <xf numFmtId="0" fontId="29" fillId="11" borderId="1" xfId="27" applyFont="1" applyFill="1" applyBorder="1" applyAlignment="1">
      <alignment horizontal="center" vertical="center" wrapText="1" readingOrder="1"/>
    </xf>
    <xf numFmtId="0" fontId="14" fillId="0" borderId="1" xfId="27" applyFont="1" applyBorder="1" applyAlignment="1">
      <alignment horizontal="center" vertical="center" wrapText="1"/>
    </xf>
    <xf numFmtId="0" fontId="13" fillId="0" borderId="1" xfId="28" applyNumberFormat="1" applyBorder="1" applyAlignment="1">
      <alignment horizontal="center" vertical="center"/>
    </xf>
    <xf numFmtId="43" fontId="13" fillId="0" borderId="1" xfId="28" applyBorder="1" applyAlignment="1">
      <alignment horizontal="center" vertical="center"/>
    </xf>
    <xf numFmtId="0" fontId="13" fillId="0" borderId="1" xfId="28" applyNumberFormat="1" applyBorder="1" applyAlignment="1">
      <alignment horizontal="center" vertical="center" wrapText="1"/>
    </xf>
    <xf numFmtId="43" fontId="13" fillId="0" borderId="1" xfId="28" applyBorder="1" applyAlignment="1">
      <alignment horizontal="center" vertical="center" wrapText="1"/>
    </xf>
    <xf numFmtId="43" fontId="13" fillId="0" borderId="2" xfId="28" applyBorder="1" applyAlignment="1">
      <alignment horizontal="center" vertical="center"/>
    </xf>
    <xf numFmtId="43" fontId="13" fillId="0" borderId="3" xfId="28" applyBorder="1" applyAlignment="1">
      <alignment horizontal="center" vertical="center"/>
    </xf>
    <xf numFmtId="43" fontId="13" fillId="0" borderId="4" xfId="28" applyBorder="1" applyAlignment="1">
      <alignment horizontal="center" vertical="center"/>
    </xf>
    <xf numFmtId="0" fontId="13" fillId="0" borderId="2" xfId="28" applyNumberFormat="1" applyBorder="1" applyAlignment="1">
      <alignment horizontal="center" vertical="center"/>
    </xf>
    <xf numFmtId="0" fontId="13" fillId="0" borderId="3" xfId="28" applyNumberFormat="1" applyBorder="1" applyAlignment="1">
      <alignment horizontal="center" vertical="center"/>
    </xf>
    <xf numFmtId="0" fontId="13" fillId="0" borderId="4" xfId="28" applyNumberFormat="1" applyBorder="1" applyAlignment="1">
      <alignment horizontal="center" vertical="center"/>
    </xf>
    <xf numFmtId="0" fontId="14" fillId="0" borderId="2" xfId="27" applyFont="1" applyBorder="1" applyAlignment="1">
      <alignment horizontal="center" vertical="center" wrapText="1"/>
    </xf>
    <xf numFmtId="0" fontId="14" fillId="0" borderId="3" xfId="27" applyFont="1" applyBorder="1" applyAlignment="1">
      <alignment horizontal="center" vertical="center" wrapText="1"/>
    </xf>
    <xf numFmtId="0" fontId="14" fillId="0" borderId="4" xfId="27" applyFont="1" applyBorder="1" applyAlignment="1">
      <alignment horizontal="center" vertical="center" wrapText="1"/>
    </xf>
    <xf numFmtId="0" fontId="32" fillId="0" borderId="13" xfId="27" applyFont="1" applyBorder="1" applyAlignment="1">
      <alignment horizontal="left" vertical="center" wrapText="1" readingOrder="1"/>
    </xf>
    <xf numFmtId="0" fontId="32" fillId="0" borderId="14" xfId="27" applyFont="1" applyBorder="1" applyAlignment="1">
      <alignment horizontal="left" vertical="center" wrapText="1" readingOrder="1"/>
    </xf>
    <xf numFmtId="4" fontId="30" fillId="0" borderId="24" xfId="27" applyNumberFormat="1" applyFont="1" applyBorder="1" applyAlignment="1">
      <alignment horizontal="center" vertical="center" wrapText="1" readingOrder="1"/>
    </xf>
    <xf numFmtId="4" fontId="30" fillId="0" borderId="25" xfId="27" applyNumberFormat="1" applyFont="1" applyBorder="1" applyAlignment="1">
      <alignment horizontal="center" vertical="center" wrapText="1" readingOrder="1"/>
    </xf>
    <xf numFmtId="0" fontId="23" fillId="11" borderId="26" xfId="27" applyFont="1" applyFill="1" applyBorder="1" applyAlignment="1">
      <alignment horizontal="center" vertical="center" wrapText="1" readingOrder="1"/>
    </xf>
    <xf numFmtId="4" fontId="30" fillId="0" borderId="20" xfId="27" applyNumberFormat="1" applyFont="1" applyBorder="1" applyAlignment="1">
      <alignment horizontal="center" vertical="center" wrapText="1" readingOrder="1"/>
    </xf>
    <xf numFmtId="4" fontId="30" fillId="0" borderId="22" xfId="27" applyNumberFormat="1" applyFont="1" applyBorder="1" applyAlignment="1">
      <alignment horizontal="center" vertical="center" wrapText="1" readingOrder="1"/>
    </xf>
    <xf numFmtId="4" fontId="30" fillId="0" borderId="20" xfId="27" applyNumberFormat="1" applyFont="1" applyBorder="1" applyAlignment="1">
      <alignment horizontal="right" vertical="center" wrapText="1" readingOrder="1"/>
    </xf>
    <xf numFmtId="4" fontId="30" fillId="0" borderId="22" xfId="27" applyNumberFormat="1" applyFont="1" applyBorder="1" applyAlignment="1">
      <alignment horizontal="right" vertical="center" wrapText="1" readingOrder="1"/>
    </xf>
    <xf numFmtId="0" fontId="23" fillId="11" borderId="14" xfId="27" applyFont="1" applyFill="1" applyBorder="1" applyAlignment="1">
      <alignment horizontal="center" vertical="center" wrapText="1" readingOrder="1"/>
    </xf>
    <xf numFmtId="0" fontId="31" fillId="0" borderId="13" xfId="27" applyFont="1" applyBorder="1" applyAlignment="1">
      <alignment horizontal="center" vertical="center" wrapText="1" readingOrder="1"/>
    </xf>
    <xf numFmtId="0" fontId="31" fillId="0" borderId="14" xfId="27" applyFont="1" applyBorder="1" applyAlignment="1">
      <alignment horizontal="center" vertical="center" wrapText="1" readingOrder="1"/>
    </xf>
    <xf numFmtId="4" fontId="31" fillId="0" borderId="20" xfId="27" applyNumberFormat="1" applyFont="1" applyBorder="1" applyAlignment="1">
      <alignment horizontal="right" vertical="center" wrapText="1" readingOrder="1"/>
    </xf>
    <xf numFmtId="4" fontId="31" fillId="0" borderId="22" xfId="27" applyNumberFormat="1" applyFont="1" applyBorder="1" applyAlignment="1">
      <alignment horizontal="right" vertical="center" wrapText="1" readingOrder="1"/>
    </xf>
    <xf numFmtId="0" fontId="19" fillId="0" borderId="1" xfId="27" applyFont="1" applyBorder="1" applyAlignment="1">
      <alignment horizontal="center" vertical="center" wrapText="1" readingOrder="1"/>
    </xf>
    <xf numFmtId="0" fontId="19" fillId="0" borderId="27" xfId="27" applyFont="1" applyBorder="1" applyAlignment="1">
      <alignment horizontal="center" vertical="center" wrapText="1" readingOrder="1"/>
    </xf>
    <xf numFmtId="0" fontId="19" fillId="0" borderId="28" xfId="27" applyFont="1" applyBorder="1" applyAlignment="1">
      <alignment horizontal="center" vertical="center" wrapText="1" readingOrder="1"/>
    </xf>
    <xf numFmtId="0" fontId="19" fillId="0" borderId="29" xfId="27" applyFont="1" applyBorder="1" applyAlignment="1">
      <alignment horizontal="center" vertical="center" wrapText="1" readingOrder="1"/>
    </xf>
    <xf numFmtId="0" fontId="31" fillId="0" borderId="15" xfId="27" applyFont="1" applyBorder="1" applyAlignment="1">
      <alignment horizontal="center" vertical="center" wrapText="1" readingOrder="1"/>
    </xf>
    <xf numFmtId="4" fontId="31" fillId="0" borderId="21" xfId="27" applyNumberFormat="1" applyFont="1" applyBorder="1" applyAlignment="1">
      <alignment horizontal="right" vertical="center" wrapText="1" readingOrder="1"/>
    </xf>
    <xf numFmtId="0" fontId="23" fillId="0" borderId="1" xfId="27" applyFont="1" applyBorder="1" applyAlignment="1">
      <alignment vertical="center" wrapText="1" readingOrder="1"/>
    </xf>
    <xf numFmtId="43" fontId="13" fillId="0" borderId="1" xfId="28" applyFont="1" applyBorder="1" applyAlignment="1">
      <alignment horizontal="center" vertical="center" wrapText="1" readingOrder="1"/>
    </xf>
    <xf numFmtId="0" fontId="23" fillId="0" borderId="2" xfId="27" applyFont="1" applyBorder="1" applyAlignment="1">
      <alignment horizontal="center" vertical="center" wrapText="1" readingOrder="1"/>
    </xf>
    <xf numFmtId="0" fontId="23" fillId="0" borderId="3" xfId="27" applyFont="1" applyBorder="1" applyAlignment="1">
      <alignment horizontal="center" vertical="center" wrapText="1" readingOrder="1"/>
    </xf>
    <xf numFmtId="0" fontId="23" fillId="0" borderId="4" xfId="27" applyFont="1" applyBorder="1" applyAlignment="1">
      <alignment horizontal="center" vertical="center" wrapText="1" readingOrder="1"/>
    </xf>
    <xf numFmtId="43" fontId="13" fillId="0" borderId="2" xfId="28" applyFont="1" applyBorder="1" applyAlignment="1">
      <alignment horizontal="center" vertical="center" wrapText="1" readingOrder="1"/>
    </xf>
    <xf numFmtId="43" fontId="13" fillId="0" borderId="3" xfId="28" applyFont="1" applyBorder="1" applyAlignment="1">
      <alignment horizontal="center" vertical="center" wrapText="1" readingOrder="1"/>
    </xf>
    <xf numFmtId="43" fontId="13" fillId="0" borderId="4" xfId="28" applyFont="1" applyBorder="1" applyAlignment="1">
      <alignment horizontal="center" vertical="center" wrapText="1" readingOrder="1"/>
    </xf>
    <xf numFmtId="0" fontId="23" fillId="0" borderId="2" xfId="27" applyFont="1" applyBorder="1" applyAlignment="1">
      <alignment horizontal="left" vertical="center" wrapText="1" readingOrder="1"/>
    </xf>
    <xf numFmtId="0" fontId="23" fillId="0" borderId="4" xfId="27" applyFont="1" applyBorder="1" applyAlignment="1">
      <alignment horizontal="left" vertical="center" wrapText="1" readingOrder="1"/>
    </xf>
    <xf numFmtId="0" fontId="23" fillId="7" borderId="30" xfId="27" applyFont="1" applyFill="1" applyBorder="1" applyAlignment="1">
      <alignment horizontal="center" vertical="center" wrapText="1" readingOrder="1"/>
    </xf>
    <xf numFmtId="0" fontId="23" fillId="0" borderId="3" xfId="27" applyFont="1" applyBorder="1" applyAlignment="1">
      <alignment horizontal="left" vertical="center" wrapText="1" readingOrder="1"/>
    </xf>
    <xf numFmtId="0" fontId="13" fillId="0" borderId="1" xfId="27" applyFont="1" applyBorder="1" applyAlignment="1">
      <alignment horizontal="center" vertical="center"/>
    </xf>
    <xf numFmtId="43" fontId="0" fillId="0" borderId="1" xfId="28" applyFont="1" applyBorder="1" applyAlignment="1">
      <alignment horizontal="center" vertical="center"/>
    </xf>
    <xf numFmtId="3" fontId="30" fillId="0" borderId="13" xfId="27" applyNumberFormat="1" applyFont="1" applyBorder="1" applyAlignment="1">
      <alignment horizontal="center" vertical="center" wrapText="1" readingOrder="1"/>
    </xf>
    <xf numFmtId="3" fontId="30" fillId="0" borderId="15" xfId="27" applyNumberFormat="1" applyFont="1" applyBorder="1" applyAlignment="1">
      <alignment horizontal="center" vertical="center" wrapText="1" readingOrder="1"/>
    </xf>
    <xf numFmtId="3" fontId="30" fillId="0" borderId="14" xfId="27" applyNumberFormat="1" applyFont="1" applyBorder="1" applyAlignment="1">
      <alignment horizontal="center" vertical="center" wrapText="1" readingOrder="1"/>
    </xf>
    <xf numFmtId="4" fontId="30" fillId="0" borderId="21" xfId="27" applyNumberFormat="1" applyFont="1" applyBorder="1" applyAlignment="1">
      <alignment horizontal="right" vertical="center" wrapText="1" readingOrder="1"/>
    </xf>
    <xf numFmtId="3" fontId="13" fillId="0" borderId="1" xfId="27" applyNumberFormat="1" applyFont="1" applyBorder="1" applyAlignment="1">
      <alignment horizontal="center" vertical="center"/>
    </xf>
    <xf numFmtId="43" fontId="0" fillId="0" borderId="1" xfId="28" applyFont="1" applyBorder="1" applyAlignment="1">
      <alignment horizontal="right" vertical="center"/>
    </xf>
    <xf numFmtId="0" fontId="36" fillId="0" borderId="18" xfId="27" applyFont="1" applyBorder="1" applyAlignment="1">
      <alignment horizontal="center" vertical="center" wrapText="1" readingOrder="1"/>
    </xf>
    <xf numFmtId="0" fontId="36" fillId="0" borderId="26" xfId="27" applyFont="1" applyBorder="1" applyAlignment="1">
      <alignment horizontal="center" vertical="center" wrapText="1" readingOrder="1"/>
    </xf>
    <xf numFmtId="4" fontId="30" fillId="0" borderId="1" xfId="27" applyNumberFormat="1" applyFont="1" applyBorder="1" applyAlignment="1">
      <alignment horizontal="right" vertical="center" wrapText="1" readingOrder="1"/>
    </xf>
    <xf numFmtId="0" fontId="36" fillId="0" borderId="1" xfId="27" applyFont="1" applyBorder="1" applyAlignment="1">
      <alignment horizontal="center" vertical="center" wrapText="1" readingOrder="1"/>
    </xf>
    <xf numFmtId="0" fontId="31" fillId="0" borderId="18" xfId="27" applyFont="1" applyBorder="1" applyAlignment="1">
      <alignment horizontal="center" vertical="center" wrapText="1" readingOrder="1"/>
    </xf>
    <xf numFmtId="0" fontId="31" fillId="0" borderId="26" xfId="27" applyFont="1" applyBorder="1" applyAlignment="1">
      <alignment horizontal="center" vertical="center" wrapText="1" readingOrder="1"/>
    </xf>
    <xf numFmtId="0" fontId="36" fillId="0" borderId="23" xfId="27" applyFont="1" applyBorder="1" applyAlignment="1">
      <alignment horizontal="center" vertical="center" wrapText="1" readingOrder="1"/>
    </xf>
    <xf numFmtId="0" fontId="23" fillId="0" borderId="20" xfId="27" applyFont="1" applyBorder="1" applyAlignment="1">
      <alignment horizontal="left" vertical="center" wrapText="1" readingOrder="1"/>
    </xf>
    <xf numFmtId="0" fontId="23" fillId="0" borderId="21" xfId="27" applyFont="1" applyBorder="1" applyAlignment="1">
      <alignment horizontal="left" vertical="center" wrapText="1" readingOrder="1"/>
    </xf>
    <xf numFmtId="0" fontId="23" fillId="0" borderId="22" xfId="27" applyFont="1" applyBorder="1" applyAlignment="1">
      <alignment horizontal="left" vertical="center" wrapText="1" readingOrder="1"/>
    </xf>
    <xf numFmtId="0" fontId="15" fillId="0" borderId="1" xfId="27" applyFont="1" applyBorder="1" applyAlignment="1">
      <alignment horizontal="center" vertical="center" wrapText="1" readingOrder="1"/>
    </xf>
    <xf numFmtId="4" fontId="30" fillId="0" borderId="13" xfId="27" applyNumberFormat="1" applyFont="1" applyBorder="1" applyAlignment="1">
      <alignment horizontal="right" vertical="center" wrapText="1" readingOrder="1"/>
    </xf>
    <xf numFmtId="4" fontId="30" fillId="0" borderId="14" xfId="27" applyNumberFormat="1" applyFont="1" applyBorder="1" applyAlignment="1">
      <alignment horizontal="right" vertical="center" wrapText="1" readingOrder="1"/>
    </xf>
    <xf numFmtId="0" fontId="32" fillId="0" borderId="15" xfId="27" applyFont="1" applyBorder="1" applyAlignment="1">
      <alignment horizontal="left" vertical="center" wrapText="1" readingOrder="1"/>
    </xf>
    <xf numFmtId="4" fontId="30" fillId="0" borderId="15" xfId="27" applyNumberFormat="1" applyFont="1" applyBorder="1" applyAlignment="1">
      <alignment horizontal="right" vertical="center" wrapText="1" readingOrder="1"/>
    </xf>
    <xf numFmtId="43" fontId="36" fillId="0" borderId="1" xfId="28" applyFont="1" applyBorder="1" applyAlignment="1">
      <alignment horizontal="center" vertical="center" wrapText="1" readingOrder="1"/>
    </xf>
    <xf numFmtId="0" fontId="23" fillId="10" borderId="16" xfId="27" applyFont="1" applyFill="1" applyBorder="1" applyAlignment="1">
      <alignment horizontal="center" vertical="center" wrapText="1" readingOrder="1"/>
    </xf>
    <xf numFmtId="0" fontId="23" fillId="10" borderId="19" xfId="27" applyFont="1" applyFill="1" applyBorder="1" applyAlignment="1">
      <alignment horizontal="center" vertical="center" wrapText="1" readingOrder="1"/>
    </xf>
    <xf numFmtId="4" fontId="30" fillId="0" borderId="13" xfId="27" applyNumberFormat="1" applyFont="1" applyBorder="1" applyAlignment="1">
      <alignment horizontal="center" vertical="center" wrapText="1" readingOrder="1"/>
    </xf>
    <xf numFmtId="4" fontId="30" fillId="0" borderId="14" xfId="27" applyNumberFormat="1" applyFont="1" applyBorder="1" applyAlignment="1">
      <alignment horizontal="center" vertical="center" wrapText="1" readingOrder="1"/>
    </xf>
    <xf numFmtId="0" fontId="19" fillId="0" borderId="13" xfId="27" applyFont="1" applyBorder="1" applyAlignment="1">
      <alignment horizontal="center" wrapText="1" readingOrder="1"/>
    </xf>
    <xf numFmtId="0" fontId="19" fillId="0" borderId="14" xfId="27" applyFont="1" applyBorder="1" applyAlignment="1">
      <alignment horizontal="center" wrapText="1" readingOrder="1"/>
    </xf>
    <xf numFmtId="0" fontId="31" fillId="0" borderId="27" xfId="27" applyFont="1" applyBorder="1" applyAlignment="1">
      <alignment horizontal="center" vertical="center" wrapText="1" readingOrder="1"/>
    </xf>
    <xf numFmtId="0" fontId="31" fillId="0" borderId="29" xfId="27" applyFont="1" applyBorder="1" applyAlignment="1">
      <alignment horizontal="center" vertical="center" wrapText="1" readingOrder="1"/>
    </xf>
    <xf numFmtId="0" fontId="30" fillId="0" borderId="20" xfId="27" applyFont="1" applyBorder="1" applyAlignment="1">
      <alignment horizontal="center" vertical="center" wrapText="1" readingOrder="1"/>
    </xf>
    <xf numFmtId="0" fontId="30" fillId="0" borderId="22" xfId="27" applyFont="1" applyBorder="1" applyAlignment="1">
      <alignment horizontal="center" vertical="center" wrapText="1" readingOrder="1"/>
    </xf>
    <xf numFmtId="0" fontId="31" fillId="0" borderId="23" xfId="27" applyFont="1" applyBorder="1" applyAlignment="1">
      <alignment horizontal="center" vertical="center" wrapText="1" readingOrder="1"/>
    </xf>
    <xf numFmtId="0" fontId="30" fillId="0" borderId="21" xfId="27" applyFont="1" applyBorder="1" applyAlignment="1">
      <alignment horizontal="center" vertical="center" wrapText="1" readingOrder="1"/>
    </xf>
    <xf numFmtId="0" fontId="43" fillId="10" borderId="1" xfId="27" applyFont="1" applyFill="1" applyBorder="1" applyAlignment="1">
      <alignment horizontal="center" vertical="center" wrapText="1" readingOrder="1"/>
    </xf>
    <xf numFmtId="0" fontId="32" fillId="10" borderId="13" xfId="27" applyFont="1" applyFill="1" applyBorder="1" applyAlignment="1">
      <alignment horizontal="center" vertical="center" wrapText="1" readingOrder="1"/>
    </xf>
    <xf numFmtId="0" fontId="32" fillId="10" borderId="14" xfId="27" applyFont="1" applyFill="1" applyBorder="1" applyAlignment="1">
      <alignment horizontal="center" vertical="center" wrapText="1" readingOrder="1"/>
    </xf>
    <xf numFmtId="0" fontId="19" fillId="0" borderId="13" xfId="27" applyFont="1" applyBorder="1" applyAlignment="1">
      <alignment horizontal="center" vertical="center" wrapText="1" readingOrder="1"/>
    </xf>
    <xf numFmtId="0" fontId="19" fillId="0" borderId="14" xfId="27" applyFont="1" applyBorder="1" applyAlignment="1">
      <alignment horizontal="center" vertical="center" wrapText="1" readingOrder="1"/>
    </xf>
    <xf numFmtId="0" fontId="19" fillId="0" borderId="15" xfId="27" applyFont="1" applyBorder="1" applyAlignment="1">
      <alignment horizontal="center" wrapText="1" readingOrder="1"/>
    </xf>
    <xf numFmtId="0" fontId="32" fillId="7" borderId="16" xfId="27" applyFont="1" applyFill="1" applyBorder="1" applyAlignment="1">
      <alignment horizontal="center" vertical="center" wrapText="1" readingOrder="1"/>
    </xf>
    <xf numFmtId="0" fontId="32" fillId="7" borderId="17" xfId="27" applyFont="1" applyFill="1" applyBorder="1" applyAlignment="1">
      <alignment horizontal="center" vertical="center" wrapText="1" readingOrder="1"/>
    </xf>
    <xf numFmtId="0" fontId="32" fillId="7" borderId="19" xfId="27" applyFont="1" applyFill="1" applyBorder="1" applyAlignment="1">
      <alignment horizontal="center" vertical="center" wrapText="1" readingOrder="1"/>
    </xf>
    <xf numFmtId="0" fontId="32" fillId="10" borderId="16" xfId="27" applyFont="1" applyFill="1" applyBorder="1" applyAlignment="1">
      <alignment horizontal="center" vertical="center" wrapText="1" readingOrder="1"/>
    </xf>
    <xf numFmtId="0" fontId="32" fillId="10" borderId="19" xfId="27" applyFont="1" applyFill="1" applyBorder="1" applyAlignment="1">
      <alignment horizontal="center" vertical="center" wrapText="1" readingOrder="1"/>
    </xf>
    <xf numFmtId="0" fontId="32" fillId="11" borderId="13" xfId="27" applyFont="1" applyFill="1" applyBorder="1" applyAlignment="1">
      <alignment horizontal="center" vertical="center" wrapText="1" readingOrder="1"/>
    </xf>
    <xf numFmtId="0" fontId="32" fillId="11" borderId="15" xfId="27" applyFont="1" applyFill="1" applyBorder="1" applyAlignment="1">
      <alignment horizontal="center" vertical="center" wrapText="1" readingOrder="1"/>
    </xf>
    <xf numFmtId="0" fontId="32" fillId="11" borderId="14" xfId="27" applyFont="1" applyFill="1" applyBorder="1" applyAlignment="1">
      <alignment horizontal="center" vertical="center" wrapText="1" readingOrder="1"/>
    </xf>
    <xf numFmtId="0" fontId="32" fillId="7" borderId="13" xfId="27" applyFont="1" applyFill="1" applyBorder="1" applyAlignment="1">
      <alignment horizontal="center" vertical="center" wrapText="1" readingOrder="1"/>
    </xf>
    <xf numFmtId="0" fontId="32" fillId="7" borderId="14" xfId="27" applyFont="1" applyFill="1" applyBorder="1" applyAlignment="1">
      <alignment horizontal="center" vertical="center" wrapText="1" readingOrder="1"/>
    </xf>
    <xf numFmtId="0" fontId="19" fillId="0" borderId="15" xfId="27" applyFont="1" applyBorder="1" applyAlignment="1">
      <alignment horizontal="center" vertical="center" wrapText="1" readingOrder="1"/>
    </xf>
  </cellXfs>
  <cellStyles count="29">
    <cellStyle name="Excel Built-in TableStyleLight1" xfId="4"/>
    <cellStyle name="Moeda 2" xfId="5"/>
    <cellStyle name="Normal" xfId="0" builtinId="0"/>
    <cellStyle name="Normal 2" xfId="6"/>
    <cellStyle name="Normal 2 2" xfId="7"/>
    <cellStyle name="Normal 2 2 2" xfId="8"/>
    <cellStyle name="Normal 2 3" xfId="9"/>
    <cellStyle name="Normal 2 4" xfId="25"/>
    <cellStyle name="Normal 3" xfId="2"/>
    <cellStyle name="Normal 3 2" xfId="10"/>
    <cellStyle name="Normal 3 3" xfId="11"/>
    <cellStyle name="Normal 4" xfId="12"/>
    <cellStyle name="Normal 5" xfId="27"/>
    <cellStyle name="Porcentagem 2" xfId="13"/>
    <cellStyle name="Porcentagem 2 2" xfId="14"/>
    <cellStyle name="Porcentagem 3" xfId="15"/>
    <cellStyle name="Porcentagem 4" xfId="16"/>
    <cellStyle name="Porcentagem 5" xfId="17"/>
    <cellStyle name="Separador de milhares" xfId="1" builtinId="3"/>
    <cellStyle name="Separador de milhares 2" xfId="18"/>
    <cellStyle name="Separador de milhares 3" xfId="19"/>
    <cellStyle name="Separador de milhares 4" xfId="20"/>
    <cellStyle name="Separador de milhares 5" xfId="28"/>
    <cellStyle name="TableStyleLight1" xfId="21"/>
    <cellStyle name="TableStyleLight1 2" xfId="22"/>
    <cellStyle name="TableStyleLight1 3" xfId="23"/>
    <cellStyle name="TableStyleLight1 4" xfId="24"/>
    <cellStyle name="Vírgula 2" xfId="3"/>
    <cellStyle name="Vírgula 3" xfId="2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presenta&#231;&#245;es%20CIB%2020.11.2017\Hiperlinks\DISTRIBU&#205;&#199;&#195;O%20RECURSOS%20ELETIVA%202017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CIR%20CIRURGIA%20ELETIVA/C&#243;pia%20de%20DISTRIBU&#205;&#199;&#195;O%20RECURSOS%20ELETIVA%202017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Apresenta&#231;&#245;es%20CIB%2020.11.2017\Hiperlinks\DISTRIBU&#205;&#199;&#195;O%20RECURSOS%20ELETIVA%202017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hiago Santos Fernandes Jesus" refreshedDate="43048.761685069447" createdVersion="4" refreshedVersion="4" minRefreshableVersion="3" recordCount="428">
  <cacheSource type="worksheet">
    <worksheetSource ref="A7:F435" sheet="PARA RESOLUÇÃO " r:id="rId2"/>
  </cacheSource>
  <cacheFields count="6">
    <cacheField name="REGIAO" numFmtId="0">
      <sharedItems count="28">
        <s v="ALAGOINHAS"/>
        <s v="BARREIRAS"/>
        <s v="BRUMADO"/>
        <s v="CAMACARI"/>
        <s v="CRUZ DAS ALMAS"/>
        <s v="FEIRA DE SANTANA"/>
        <s v="GUANAMBI"/>
        <s v="IBOTIRAMA"/>
        <s v="ILHEUS"/>
        <s v="IRECE"/>
        <s v="ITABERABA"/>
        <s v="ITABUNA"/>
        <s v="ITAPETINGA"/>
        <s v="JACOBINA"/>
        <s v="JEQUIE"/>
        <s v="JUAZEIRO"/>
        <s v="PAULO AFONSO"/>
        <s v="PORTO SEGURO"/>
        <s v="RIBEIRA DO POMBAL"/>
        <s v="SALVADOR"/>
        <s v="SANTA MARIA DA VITORIA"/>
        <s v="SANTO ANTONIO DE JESUS"/>
        <s v="SEABRA"/>
        <s v="SENHOR DO BOMFIM"/>
        <s v="SERRINHA"/>
        <s v="TEIXEIRA DE FREITAS"/>
        <s v="VALENÇA"/>
        <s v="VITORIA DA CONQUISTA"/>
      </sharedItems>
    </cacheField>
    <cacheField name="MUNICÍPIO ENCAMINHADOR" numFmtId="0">
      <sharedItems count="346">
        <s v="Alagoinhas"/>
        <s v="Aporá "/>
        <s v="Araças"/>
        <s v="Cardeal da Silva"/>
        <s v="Catu"/>
        <s v="Crisópolis"/>
        <s v="Entre Rios"/>
        <s v="Esplanada "/>
        <s v="Inhambupe "/>
        <s v="Itanagra"/>
        <s v="Itapicuru "/>
        <s v="Jandaíra"/>
        <s v="Ouriçangas"/>
        <s v="Pedrão"/>
        <s v="Rio Real"/>
        <s v="Angical "/>
        <s v="Baianópolis "/>
        <s v="Barreiras "/>
        <s v="Brejolândia "/>
        <s v="Catolândia"/>
        <s v="Cotegipe"/>
        <s v="Cristópolis "/>
        <s v="Formosa do Rio Preto"/>
        <s v="Luís Eduardo Magalhães"/>
        <s v="Riachão das Neves "/>
        <s v="Santa Rita de Cássia"/>
        <s v="Tabocas do Brejo Velho"/>
        <s v="Aracatu "/>
        <s v="Barra da Estiva "/>
        <s v="Boquira "/>
        <s v="Brumado "/>
        <s v="Contendas do Sincorá"/>
        <s v="Érico Cardoso "/>
        <s v="Ibicoara"/>
        <s v="Ibipitanga"/>
        <s v="Ituaçu"/>
        <s v="Jussiape"/>
        <s v="Livramento de Nossa Senhora "/>
        <s v="Macaúbas"/>
        <s v="Malhada de Pedras "/>
        <s v="Paramirim "/>
        <s v="Rio de Contas "/>
        <s v="Rio do Pires"/>
        <s v="Tanhaçu "/>
        <s v="Camaçari"/>
        <s v="Conde "/>
        <s v="Dias dÁvila"/>
        <s v="Mata de São João"/>
        <s v="Simões Filho"/>
        <s v="Cachoeira "/>
        <s v="Conceição da Feira"/>
        <s v="Cruz das Almas"/>
        <s v="Governador Mangabeira "/>
        <s v="Maragogipe"/>
        <s v="São Félix "/>
        <s v="Sapeaçu "/>
        <s v="Amélia Rodrigues"/>
        <s v="Anguera "/>
        <s v="Baixa Grande"/>
        <s v="Capela do Alto Alegre "/>
        <s v="Conceição do Jacuípe"/>
        <s v="Coração de Maria"/>
        <s v="Feira de Santana"/>
        <s v="Gavião"/>
        <s v="Ipecaetá"/>
        <s v="Ipirá "/>
        <s v="Irará "/>
        <s v="Mundo Novo"/>
        <s v="Nova Fátima "/>
        <s v="Pé de Serra "/>
        <s v="Pintadas"/>
        <s v="Rafael Jambeiro "/>
        <s v="Riachão do Jacuípe"/>
        <s v="Santo Estêvão "/>
        <s v="São Gonçalo dos Campos"/>
        <s v="Serra Preta "/>
        <s v="Tanquinho "/>
        <s v="Teodoro Sampaio "/>
        <s v="Terra Nova"/>
        <s v="Caculé"/>
        <s v="Caetité "/>
        <s v="Carinhanha"/>
        <s v="Feira da Mata "/>
        <s v="Guanambi"/>
        <s v="Ibiassucê "/>
        <s v="Igaporã "/>
        <s v="Iuiú"/>
        <s v="Jacaraci"/>
        <s v="Malhada "/>
        <s v="Mortugaba "/>
        <s v="Palmas de Monte Alto"/>
        <s v="Pindaí"/>
        <s v="Riacho de Santana "/>
        <s v="Rio do Antônio"/>
        <s v="Sebastião Laranjeiras "/>
        <s v="Tanque Novo "/>
        <s v="Urandi"/>
        <s v="Barra "/>
        <s v="Brotas de Macaúbas"/>
        <s v="Buritirama"/>
        <s v="Ibotirama "/>
        <s v="Ipupiara"/>
        <s v="Morpará "/>
        <s v="Muquém de São Francisco "/>
        <s v="Oliveira dos Brejinhos"/>
        <s v="Paratinga "/>
        <s v="Arataca "/>
        <s v="Canavieiras "/>
        <s v="Ilhéus"/>
        <s v="Itacaré "/>
        <s v="Mascote "/>
        <s v="Una "/>
        <s v="Uruçuca "/>
        <s v="América Dourada "/>
        <s v="Barra do Mendes "/>
        <s v="Barro Alto"/>
        <s v="Cafarnaum "/>
        <s v="Canarana"/>
        <s v="Central "/>
        <s v="Gentio do Ouro"/>
        <s v="Ibipeba "/>
        <s v="Ibititá "/>
        <s v="Irecê "/>
        <s v="Itaguaçu da Bahia "/>
        <s v="João Dourado"/>
        <s v="Jussara "/>
        <s v="Lapão "/>
        <s v="Mulungu do Morro"/>
        <s v="Presidente Dutra"/>
        <s v="São Gabriel "/>
        <s v="Uibaí "/>
        <s v="Xique-Xique "/>
        <s v="Boa Vista do Tupim"/>
        <s v="Bonito"/>
        <s v="Iaçu"/>
        <s v="Ibiquera"/>
        <s v="Itaberaba "/>
        <s v="Itaeté"/>
        <s v="Lajedinho "/>
        <s v="Macajuba"/>
        <s v="Ruy Barbosa "/>
        <s v="Utinga"/>
        <s v="Wagner"/>
        <s v="Aurelino Leal "/>
        <s v="Barro Preto "/>
        <s v="Buerarema "/>
        <s v="Camacan "/>
        <s v="Coaraci "/>
        <s v="Floresta Azul "/>
        <s v="Gongogi "/>
        <s v="Ibicaraí"/>
        <s v="Ibirapitanga"/>
        <s v="Itabuna "/>
        <s v="Itajuípe"/>
        <s v="Itapé "/>
        <s v="Itapitanga"/>
        <s v="Jussari "/>
        <s v="Maraú "/>
        <s v="Santa Cruz da Vitória "/>
        <s v="São José da Vitória "/>
        <s v="Ubaitaba"/>
        <s v="Ubatã "/>
        <s v="Caatiba "/>
        <s v="Firmino Alves "/>
        <s v="Ibicuí"/>
        <s v="Iguaí "/>
        <s v="Itambé"/>
        <s v="Itapetinga"/>
        <s v="Itarantim "/>
        <s v="Itororó "/>
        <s v="Maiquinique "/>
        <s v="Nova Canaã"/>
        <s v="Potiraguá "/>
        <s v="Caém"/>
        <s v="Capim Grosso"/>
        <s v="Jacobina"/>
        <s v="Miguel Calmon "/>
        <s v="Mirangaba "/>
        <s v="Morro do Chapéu "/>
        <s v="Ourolândia"/>
        <s v="Saúde "/>
        <s v="Tapiramutá"/>
        <s v="Várzea do Poço"/>
        <s v="Várzea Nova "/>
        <s v="Apuarema"/>
        <s v="Barra do Rocha"/>
        <s v="Boa Nova"/>
        <s v="Cravolândia "/>
        <s v="Dário Meira "/>
        <s v="Ibirataia "/>
        <s v="Ipiaú "/>
        <s v="Irajuba "/>
        <s v="Iramaia "/>
        <s v="Itagi "/>
        <s v="Itagibá "/>
        <s v="Itamari "/>
        <s v="Itaquara"/>
        <s v="Itiruçu "/>
        <s v="Jaguaquara"/>
        <s v="Jequié"/>
        <s v="Lafaiete Coutinho "/>
        <s v="Lajedo do Tabocal "/>
        <s v="Maracás "/>
        <s v="Nova Itarana"/>
        <s v="Planaltino"/>
        <s v="Canudos "/>
        <s v="Juazeiro"/>
        <s v="Pilão Arcado"/>
        <s v="Remanso "/>
        <s v="Uauá"/>
        <s v="Abaré "/>
        <s v="Chorrochó "/>
        <s v="Glória"/>
        <s v="Macururé"/>
        <s v="Paulo Afonso"/>
        <s v="Pedro Alexandre "/>
        <s v="Rodelas "/>
        <s v="Santa Brígida "/>
        <s v="Belmonte"/>
        <s v="Eunápolis "/>
        <s v="Guaratinga"/>
        <s v="Itabela "/>
        <s v="Itapebi "/>
        <s v="Porto Seguro"/>
        <s v="Santa Cruz Cabrália "/>
        <s v="Antas "/>
        <s v="Coronel João Sá "/>
        <s v="Nova Soure"/>
        <s v="Novo Triunfo"/>
        <s v="Ribeira do Amparo "/>
        <s v="Sítio do Quinto "/>
        <s v="Candeias"/>
        <s v="Itaparica "/>
        <s v="Lauro de Freitas"/>
        <s v="Madre de Deus "/>
        <s v="Salvador"/>
        <s v="Santo Amaro "/>
        <s v="São Francisco do Conde"/>
        <s v="São Sebastião do Passé"/>
        <s v="Saubara "/>
        <s v="Vera Cruz "/>
        <s v="Bom Jesus da Lapa "/>
        <s v="Canápolis "/>
        <s v="Cocos "/>
        <s v="Coribe"/>
        <s v="Correntina"/>
        <s v="Jaborandi "/>
        <s v="Santa Maria da Vitória"/>
        <s v="Santana "/>
        <s v="São Félix do Coribe "/>
        <s v="Serra do Ramalho"/>
        <s v="Serra Dourada "/>
        <s v="Sítio do Mato "/>
        <s v="Amargosa"/>
        <s v="Castro Alves"/>
        <s v="Conceição do Almeida"/>
        <s v="Dom Macedo Costa"/>
        <s v="Itatim"/>
        <s v="Jaguaripe "/>
        <s v="Milagres"/>
        <s v="Mutuípe "/>
        <s v="Presidente Tancredo Neves "/>
        <s v="Salinas da Margarida"/>
        <s v="Santo Antônio de Jesus"/>
        <s v="São Felipe"/>
        <s v="São Miguel das Matas"/>
        <s v="Ubaíra"/>
        <s v="Varzedo "/>
        <s v="Abaíra"/>
        <s v="Boninal "/>
        <s v="Ibitiara"/>
        <s v="Iraquara"/>
        <s v="Lençóis "/>
        <s v="Novo Horizonte"/>
        <s v="Palmeiras "/>
        <s v="Piatã "/>
        <s v="Seabra"/>
        <s v="Souto Soares"/>
        <s v="Andorinha "/>
        <s v="Antônio Gonçalves "/>
        <s v="Campo Formoso "/>
        <s v="Filadélfia"/>
        <s v="Itiúba"/>
        <s v="Jaguarari "/>
        <s v="Pindobaçu "/>
        <s v="Ponto Novo"/>
        <s v="Senhor do Bonfim"/>
        <s v="Água Fria "/>
        <s v="Araci"/>
        <s v="Barrocas"/>
        <s v="Biritinga "/>
        <s v="Cansanção "/>
        <s v="Conceição do Coité"/>
        <s v="Euclides da Cunha "/>
        <s v="Lamarão "/>
        <s v="Monte Santo "/>
        <s v="Nordestina"/>
        <s v="Quijingue "/>
        <s v="Retirolândia"/>
        <s v="Santaluz"/>
        <s v="São Domingos"/>
        <s v="Serrinha"/>
        <s v="Valente "/>
        <s v="Alcobaça"/>
        <s v="Caravelas "/>
        <s v="Ibirapuã"/>
        <s v="Itamaraju "/>
        <s v="Itanhém "/>
        <s v="Jucuruçu"/>
        <s v="Lajedão "/>
        <s v="Medeiros Neto "/>
        <s v="Mucuri"/>
        <s v="Nova Viçosa "/>
        <s v="Prado "/>
        <s v="Teixeira de Freitas "/>
        <s v="Vereda"/>
        <s v="Camamu"/>
        <s v="Gandu "/>
        <s v="Igrapiúna "/>
        <s v="Ituberá "/>
        <s v="Nilo Peçanha"/>
        <s v="Nova Ibiá "/>
        <s v="Piraí do Norte"/>
        <s v="Taperoá "/>
        <s v="Teolândia "/>
        <s v="Valença "/>
        <s v="Wenceslau Guimarães "/>
        <s v="Anagé "/>
        <s v="Barra do Choça"/>
        <s v="Belo Campo"/>
        <s v="Bom Jesus da Serra"/>
        <s v="Caetanos"/>
        <s v="Cândido Sales "/>
        <s v="Caraíbas"/>
        <s v="Condeúba"/>
        <s v="Cordeiros "/>
        <s v="Encruzilhada"/>
        <s v="Maetinga"/>
        <s v="Mirante "/>
        <s v="Piripá"/>
        <s v="Planalto"/>
        <s v="Poções"/>
        <s v="Presidente Jânio Quadros"/>
        <s v="Ribeirão do Largo "/>
        <s v="Tremedal"/>
        <s v="Vitória da Conquista"/>
      </sharedItems>
    </cacheField>
    <cacheField name="MUNICÍPIO EXUTOR" numFmtId="0">
      <sharedItems count="92">
        <s v="CATU"/>
        <s v="CATU "/>
        <s v="ESPLANADA"/>
        <s v="CORAÇÃO DE MARIA"/>
        <s v="BARREIRAS"/>
        <s v="LUIS EDUARDO MAGALHÃES"/>
        <s v="SALVADOR"/>
        <s v="SÃO DESIDÉRIO"/>
        <s v="GESTÃO ESTADUAL "/>
        <s v="BRUMADO"/>
        <s v="BARRA DA ESTIVA"/>
        <s v="PARAMIRIM"/>
        <s v="GESTÃO ESTADUAL"/>
        <s v="MACAUBAS"/>
        <s v="LIV. NOSSA SENHORA"/>
        <s v="CAMAÇARI"/>
        <s v="DIAS D'AVILA"/>
        <s v="MATA DE SÃO JOÃO"/>
        <s v="SIMÕES FILHO"/>
        <s v="SÃO FÉLIX"/>
        <s v="CRUZ DAS ALMAS"/>
        <s v="SAPEAÇU"/>
        <s v="FEIRA DE SANTANA"/>
        <s v=" FEIRA DE SANTANA"/>
        <s v="STO ESTEVÃO"/>
        <s v="IPIRÁ"/>
        <s v="CACULÉ"/>
        <s v="CAETITÉ"/>
        <s v="CARINHANHA "/>
        <s v="IBIASSUCÊ"/>
        <s v="BARRA "/>
        <s v="ILHÉUS"/>
        <s v="CAMACAN"/>
        <s v="XIQUE XIQUE"/>
        <s v="MORRO DO CHAPÉU"/>
        <s v="JACOBINA "/>
        <s v="IRECÊ"/>
        <s v="LAPÃO"/>
        <s v="MIGUEL CALMON"/>
        <s v="RUY BARBOSA"/>
        <s v=" ITABERABA"/>
        <s v="IAÇU "/>
        <s v="ITABERABA"/>
        <s v=" ITABUNA"/>
        <s v="ITAJUIPE"/>
        <s v="ITABUNA"/>
        <s v="JEQUIÉ"/>
        <s v=" ITAPETINGA "/>
        <s v="JACOBINA"/>
        <s v="CAPIM GROSSO"/>
        <s v="IBIRATAIA"/>
        <s v="IPIAU"/>
        <s v="JAGUAQUARA"/>
        <s v="MARACÁS"/>
        <s v="JUAZEIRO"/>
        <s v="JUAZEIRO "/>
        <s v="PAULO AFONSO"/>
        <s v="ANTAS"/>
        <s v="BELMONTE"/>
        <s v="EUNAPOLIS"/>
        <s v="PORTO SEGURO"/>
        <s v="RIBEIRA DO POMBAL"/>
        <s v="CANDEIAS"/>
        <s v="LAURO DE FREITAS"/>
        <s v="SÃO FELIX"/>
        <s v="BOM JESUS DA LAPA"/>
        <s v="STA MARIA DA VITORIA"/>
        <s v="CORIBE"/>
        <s v="SÃO FELIX DO CORIBE"/>
        <s v=" SAPEAÇU"/>
        <s v="AMARGOSA "/>
        <s v="NAZARÉ"/>
        <s v="SANTALUZ"/>
        <s v="IRAQUARA"/>
        <s v="SENHOR DO BONFIM"/>
        <s v="CAMPO FORMOSO"/>
        <s v="ITIUBA"/>
        <s v="FILADELFIA"/>
        <s v="CONCEIÇÃO DO COITÉ"/>
        <s v="SERRINHA"/>
        <s v="FEIRA DE SANTANA "/>
        <s v="EUCLIDES DA CUNHA"/>
        <s v="ALCOBAÇA"/>
        <s v="TEIXEIRA DE FREITAS "/>
        <s v="MUCURI"/>
        <s v="PRADO"/>
        <s v="ITAMARAJU"/>
        <s v="MEDEIROS NETO"/>
        <s v="PRADO "/>
        <s v="TEIXEIRA DE FREITAS"/>
        <s v="VALENÇA"/>
        <s v="VITORIA DA CONQUISTA"/>
      </sharedItems>
    </cacheField>
    <cacheField name="GESTOR RECURSO" numFmtId="0">
      <sharedItems count="2">
        <s v="ESTADUAL"/>
        <s v="MUNICIPAL"/>
      </sharedItems>
    </cacheField>
    <cacheField name="RECURSO" numFmtId="43">
      <sharedItems containsSemiMixedTypes="0" containsString="0" containsNumber="1" minValue="90" maxValue="1723342.6344657713"/>
    </cacheField>
    <cacheField name="RECURSO NÃO PACTUADO" numFmtId="43">
      <sharedItems containsString="0" containsBlank="1" containsNumber="1" minValue="0" maxValue="9601.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hiago Santos Fernandes Jesus" refreshedDate="43052.430618749997" createdVersion="4" refreshedVersion="4" minRefreshableVersion="3" recordCount="2657">
  <cacheSource type="worksheet">
    <worksheetSource ref="A7:E2664" sheet="OFTALMOLOGIA" r:id="rId2"/>
  </cacheSource>
  <cacheFields count="5">
    <cacheField name="REGIÃO DE SAÚDE" numFmtId="0">
      <sharedItems count="56">
        <s v="ALAGOINHAS"/>
        <s v="ALAGOINHAS TOTAL REGIÃO"/>
        <s v="BARREIRAS"/>
        <s v="BARREIRAS TOTAL REGIÃO"/>
        <s v="BRUMADO"/>
        <s v="BRUMADO TOTAL REGIÃO"/>
        <s v="CAMACARI"/>
        <s v="CAMACARI TOTAL REGIÃO"/>
        <s v="CRUZ DAS ALMAS"/>
        <s v="CRUZ DAS ALMAS TOTAL REGIÃO"/>
        <s v="FEIRA DE SANTANA"/>
        <s v="FEIRA DE SANTANA TOTAL REGIÃO"/>
        <s v="GUANAMBI"/>
        <s v="GUANAMBI TOTAL REGIÃO"/>
        <s v="IBOTIRAMA"/>
        <s v="IBOTIRAMA TOTAL REGIÃO"/>
        <s v="ILHEUS"/>
        <s v="ILHEUS TOTAL REGIÃO"/>
        <s v="IRECE"/>
        <s v="IRECE TOTAL REGIÃO"/>
        <s v="ITABERABA"/>
        <s v="ITABERABA TOTAL REGIÃO"/>
        <s v="ITABUNA"/>
        <s v="ITABUNA TOTAL REGIÃO"/>
        <s v="ITAPETINGA"/>
        <s v="ITAPETINGA TOTAL REGIÃO"/>
        <s v="JACOBINA"/>
        <s v="JACOBINA TOTAL REGIÃO"/>
        <s v="JEQUIE"/>
        <s v="JEQUIE TOTAL REGIÃO"/>
        <s v="JUAZEIRO"/>
        <s v="JUAZEIRO TOTAL REGIÃO"/>
        <s v="PAULO AFONSO"/>
        <s v="PAULO AFONSO TOTAL REGIÃO"/>
        <s v="PORTO SEGURO"/>
        <s v="PORTO SEGURO TOTAL REGIÃO"/>
        <s v="RIBEIRA DO POMBAL"/>
        <s v="RIBEIRA DO POMBAL TOTAL REGIÃO"/>
        <s v="SALVADOR"/>
        <s v="SALVADOR TOTAL REGIÃO"/>
        <s v="SANTA MARIA DA VITORIA"/>
        <s v="SANTA MARIA DA VITORIA TOTAL REGIÃO"/>
        <s v="SANTO ANTONIO DE JESUS"/>
        <s v="SANTO ANTONIO DE JESUS TOTAL REGIÃO"/>
        <s v="SEABRA"/>
        <s v="SEABRA TOTAL REGIÃO"/>
        <s v="SENHOR DO BOMFIM"/>
        <s v="SENHOR DO BOMFIM TOTAL REGIÃO"/>
        <s v="SERRINHA"/>
        <s v="SERRINHA TOTAL REGIÃO"/>
        <s v="TEIXEIRA DE FREITAS"/>
        <s v="TEIXEIRA DE FREITAS TOTAL REGIÃO"/>
        <s v="Valença"/>
        <s v="VALENCA TOTAL REGIÃO"/>
        <s v="VITORIA DA CONQUISTA"/>
        <s v="VITORIA DA CONQUISTA TOTAL REGIÃO"/>
      </sharedItems>
    </cacheField>
    <cacheField name="MUNICÍPIO" numFmtId="0">
      <sharedItems containsBlank="1" count="555">
        <s v="Alagoinhas"/>
        <s v="Alagoinhas Total"/>
        <s v="Aporá "/>
        <s v="Aporá  Total"/>
        <s v="Araças"/>
        <s v="Araças Total"/>
        <s v="Cardeal da Silva"/>
        <s v="Cardeal da Silva Total"/>
        <s v="Crisópolis"/>
        <s v="Crisópolis Total"/>
        <s v="Esplanada "/>
        <s v="Esplanada  Total"/>
        <s v="Itanagra"/>
        <s v="Itanagra Total"/>
        <s v="Itapicuru "/>
        <s v="Itapicuru  Total"/>
        <s v="Pedrão"/>
        <s v="Pedrão Total"/>
        <s v="Rio Real"/>
        <s v="Rio Real Total"/>
        <m/>
        <s v="Angical "/>
        <s v="Angical  Total"/>
        <s v="Barreiras "/>
        <s v="Barreiras  Total"/>
        <s v="Catolândia"/>
        <s v="Catolândia Total"/>
        <s v="Cotegipe"/>
        <s v="Cotegipe Total"/>
        <s v="Cristópolis "/>
        <s v="Cristópolis  Total"/>
        <s v="Formosa do Rio Preto"/>
        <s v="Formosa do Rio Preto Total"/>
        <s v="Riachão das Neves "/>
        <s v="Riachão das Neves  Total"/>
        <s v="Santa Rita de Cássia"/>
        <s v="Santa Rita de Cássia Total"/>
        <s v="Tabocas do Brejo Velho"/>
        <s v="Tabocas do Brejo Velho Total"/>
        <s v="Aracatu "/>
        <s v="Aracatu  Total"/>
        <s v="Barra da Estiva "/>
        <s v="Barra da Estiva  Total"/>
        <s v="Boquira "/>
        <s v="Boquira  Total"/>
        <s v="Brumado "/>
        <s v="Brumado  Total"/>
        <s v="Contendas do Sincorá"/>
        <s v="Contendas do Sincorá Total"/>
        <s v="Érico Cardoso "/>
        <s v="Érico Cardoso  Total"/>
        <s v="Ibipitanga"/>
        <s v="Ibipitanga Total"/>
        <s v="Ituaçu"/>
        <s v="Ituaçu Total"/>
        <s v="Jussiape"/>
        <s v="Jussiape Total"/>
        <s v="Macaúbas"/>
        <s v="Macaúbas Total"/>
        <s v="Paramirim "/>
        <s v="Paramirim  Total"/>
        <s v="Rio de Contas "/>
        <s v="Rio de Contas  Total"/>
        <s v="Rio do Pires"/>
        <s v="Rio do Pires Total"/>
        <s v="Tanhaçu "/>
        <s v="Tanhaçu  Total"/>
        <s v="Camaçari"/>
        <s v="Camaçari Total"/>
        <s v="Mata de São João"/>
        <s v="Mata de São João Total"/>
        <s v="Cachoeira "/>
        <s v="Cachoeira  Total"/>
        <s v="Conceição da Feira"/>
        <s v="Conceição da Feira Total"/>
        <s v="Cruz das Almas"/>
        <s v="Cruz das Almas Total"/>
        <s v="Governador Mangabeira "/>
        <s v="Governador Mangabeira  Total"/>
        <s v="São Félix "/>
        <s v="São Félix  Total"/>
        <s v="Sapeaçu "/>
        <s v="Sapeaçu  Total"/>
        <s v="Anguera "/>
        <s v="Anguera  Total"/>
        <s v="Capela do Alto Alegre "/>
        <s v="Capela do Alto Alegre  Total"/>
        <s v="Coração de Maria"/>
        <s v="Coração de Maria Total"/>
        <s v="Feira de Santana"/>
        <s v="Feira de Santana Total"/>
        <s v="Gavião"/>
        <s v="Gavião Total"/>
        <s v="Ipecaetá"/>
        <s v="Ipecaetá Total"/>
        <s v="Irará "/>
        <s v="Irará  Total"/>
        <s v="Mundo Novo"/>
        <s v="Mundo Novo Total"/>
        <s v="Nova Fátima "/>
        <s v="Nova Fátima  Total"/>
        <s v="Pintadas"/>
        <s v="Pintadas Total"/>
        <s v="Rafael Jambeiro "/>
        <s v="Rafael Jambeiro  Total"/>
        <s v="Riachão do Jacuípe"/>
        <s v="Riachão do Jacuípe Total"/>
        <s v="Santo Estêvão "/>
        <s v="Santo Estêvão  Total"/>
        <s v="São Gonçalo dos Campos"/>
        <s v="São Gonçalo dos Campos Total"/>
        <s v="Serra Preta "/>
        <s v="Serra Preta  Total"/>
        <s v="Tanquinho "/>
        <s v="Tanquinho  Total"/>
        <s v="Teodoro Sampaio "/>
        <s v="Teodoro Sampaio  Total"/>
        <s v="Terra Nova"/>
        <s v="Terra Nova Total"/>
        <s v="Caculé"/>
        <s v="Caculé Total"/>
        <s v="Carinhanha"/>
        <s v="Carinhanha Total"/>
        <s v="Guanambi"/>
        <s v="Guanambi Total"/>
        <s v="Igaporã "/>
        <s v="Igaporã  Total"/>
        <s v="Iuiú"/>
        <s v="Iuiú Total"/>
        <s v="Jacaraci"/>
        <s v="Jacaraci Total"/>
        <s v="Malhada "/>
        <s v="Malhada  Total"/>
        <s v="Mortugaba "/>
        <s v="Mortugaba  Total"/>
        <s v="Palmas de Monte Alto"/>
        <s v="Palmas de Monte Alto Total"/>
        <s v="Pindaí"/>
        <s v="Pindaí Total"/>
        <s v="Riacho de Santana "/>
        <s v="Riacho de Santana  Total"/>
        <s v="Rio do Antônio"/>
        <s v="Rio do Antônio Total"/>
        <s v="Sebastião Laranjeiras "/>
        <s v="Sebastião Laranjeiras  Total"/>
        <s v="Tanque Novo "/>
        <s v="Tanque Novo  Total"/>
        <s v="Urandi"/>
        <s v="Urandi Total"/>
        <s v="Barra "/>
        <s v="Barra  Total"/>
        <s v="Brotas de Macaúbas"/>
        <s v="Brotas de Macaúbas Total"/>
        <s v="Ibotirama "/>
        <s v="Ibotirama  Total"/>
        <s v="Ipupiara"/>
        <s v="Ipupiara Total"/>
        <s v="Morpará "/>
        <s v="Morpará  Total"/>
        <s v="Muquém de São Francisco "/>
        <s v="Muquém de São Francisco  Total"/>
        <s v="Oliveira dos Brejinhos"/>
        <s v="Oliveira dos Brejinhos Total"/>
        <s v="Paratinga "/>
        <s v="Paratinga  Total"/>
        <s v="Arataca "/>
        <s v="Arataca  Total"/>
        <s v="Ilhéus"/>
        <s v="Ilhéus Total"/>
        <s v="Una "/>
        <s v="Una  Total"/>
        <s v="Uruçuca "/>
        <s v="Uruçuca  Total"/>
        <s v="América Dourada "/>
        <s v="América Dourada  Total"/>
        <s v="Barra do Mendes "/>
        <s v="Barra do Mendes  Total"/>
        <s v="Barro Alto"/>
        <s v="Barro Alto Total"/>
        <s v="Cafarnaum "/>
        <s v="Cafarnaum  Total"/>
        <s v="Canarana"/>
        <s v="Canarana Total"/>
        <s v="Central "/>
        <s v="Central  Total"/>
        <s v="Gentio do Ouro"/>
        <s v="Gentio do Ouro Total"/>
        <s v="Ibipeba "/>
        <s v="Ibipeba  Total"/>
        <s v="Ibititá "/>
        <s v="Ibititá  Total"/>
        <s v="Irecê "/>
        <s v="Irecê  Total"/>
        <s v="Itaguaçu da Bahia "/>
        <s v="Itaguaçu da Bahia  Total"/>
        <s v="João Dourado"/>
        <s v="João Dourado Total"/>
        <s v="Jussara "/>
        <s v="Jussara  Total"/>
        <s v="Lapão "/>
        <s v="Lapão  Total"/>
        <s v="Mulungu do Morro"/>
        <s v="Mulungu do Morro Total"/>
        <s v="Presidente Dutra"/>
        <s v="Presidente Dutra Total"/>
        <s v="São Gabriel "/>
        <s v="São Gabriel  Total"/>
        <s v="Uibaí "/>
        <s v="Uibaí  Total"/>
        <s v="Xique-Xique "/>
        <s v="Xique-Xique  Total"/>
        <s v="Boa Vista do Tupim"/>
        <s v="Boa Vista do Tupim Total"/>
        <s v="Bonito"/>
        <s v="Bonito Total"/>
        <s v="Iaçu"/>
        <s v="Iaçu Total"/>
        <s v="Ibiquera"/>
        <s v="Ibiquera Total"/>
        <s v="Itaberaba "/>
        <s v="Itaberaba  Total"/>
        <s v="Itaeté"/>
        <s v="Itaeté Total"/>
        <s v="Lajedinho "/>
        <s v="Lajedinho  Total"/>
        <s v="Macajuba"/>
        <s v="Macajuba Total"/>
        <s v="Ruy Barbosa "/>
        <s v="Ruy Barbosa  Total"/>
        <s v="Utinga"/>
        <s v="Utinga Total"/>
        <s v="Wagner"/>
        <s v="Wagner Total"/>
        <s v="Aurelino Leal "/>
        <s v="Aurelino Leal  Total"/>
        <s v="Barro Preto "/>
        <s v="Barro Preto  Total"/>
        <s v="Camacan "/>
        <s v="Camacan  Total"/>
        <s v="Coaraci "/>
        <s v="Coaraci  Total"/>
        <s v="Floresta Azul "/>
        <s v="Floresta Azul  Total"/>
        <s v="Gongogi "/>
        <s v="Gongogi  Total"/>
        <s v="Ibicaraí"/>
        <s v="Ibicaraí Total"/>
        <s v="Ibirapitanga"/>
        <s v="Ibirapitanga Total"/>
        <s v="Itabuna "/>
        <s v="Itabuna  Total"/>
        <s v="Itajuípe"/>
        <s v="Itajuípe Total"/>
        <s v="Itapé "/>
        <s v="Itapé  Total"/>
        <s v="Itapitanga"/>
        <s v="Itapitanga Total"/>
        <s v="Jussari "/>
        <s v="Jussari  Total"/>
        <s v="Santa Cruz da Vitória "/>
        <s v="Santa Cruz da Vitória  Total"/>
        <s v="São José da Vitória "/>
        <s v="São José da Vitória  Total"/>
        <s v="Ubaitaba"/>
        <s v="Ubaitaba Total"/>
        <s v="Ubatã "/>
        <s v="Ubatã  Total"/>
        <s v="Firmino Alves "/>
        <s v="Firmino Alves  Total"/>
        <s v="Ibicuí"/>
        <s v="Ibicuí Total"/>
        <s v="Itambé"/>
        <s v="Itambé Total"/>
        <s v="Itapetinga"/>
        <s v="Itapetinga Total"/>
        <s v="Itarantim "/>
        <s v="Itarantim  Total"/>
        <s v="Itororó "/>
        <s v="Itororó  Total"/>
        <s v="Nova Canaã"/>
        <s v="Nova Canaã Total"/>
        <s v="Potiraguá "/>
        <s v="Potiraguá  Total"/>
        <s v="Caém"/>
        <s v="Caém Total"/>
        <s v="Capim Grosso"/>
        <s v="Capim Grosso Total"/>
        <s v="Miguel Calmon "/>
        <s v="Miguel Calmon  Total"/>
        <s v="Morro do Chapéu "/>
        <s v="Morro do Chapéu  Total"/>
        <s v="Ourolândia"/>
        <s v="Ourolândia Total"/>
        <s v="Várzea do Poço"/>
        <s v="Várzea do Poço Total"/>
        <s v="Várzea Nova "/>
        <s v="Várzea Nova  Total"/>
        <s v="Apuarema"/>
        <s v="Apuarema Total"/>
        <s v="Barra do Rocha"/>
        <s v="Barra do Rocha Total"/>
        <s v="Cravolândia "/>
        <s v="Cravolândia  Total"/>
        <s v="Dário Meira "/>
        <s v="Dário Meira  Total"/>
        <s v="Ibirataia "/>
        <s v="Ibirataia  Total"/>
        <s v="Ipiaú "/>
        <s v="Ipiaú  Total"/>
        <s v="Itagi "/>
        <s v="Itagi  Total"/>
        <s v="Itagibá "/>
        <s v="Itagibá  Total"/>
        <s v="Itaquara"/>
        <s v="Itaquara Total"/>
        <s v="Itiruçu "/>
        <s v="Itiruçu  Total"/>
        <s v="Jequié"/>
        <s v="Jequié Total"/>
        <s v="Lafaiete Coutinho "/>
        <s v="Lafaiete Coutinho  Total"/>
        <s v="Lajedo do Tabocal "/>
        <s v="Lajedo do Tabocal  Total"/>
        <s v="Maracás "/>
        <s v="Maracás  Total"/>
        <s v="Planaltino"/>
        <s v="Planaltino Total"/>
        <s v="Juazeiro"/>
        <s v="Juazeiro Total"/>
        <s v="Pilão Arcado"/>
        <s v="Pilão Arcado Total"/>
        <s v="Remanso "/>
        <s v="Remanso  Total"/>
        <s v="Uauá"/>
        <s v="Uauá Total"/>
        <s v="Chorrochó "/>
        <s v="Chorrochó  Total"/>
        <s v="Glória"/>
        <s v="Glória Total"/>
        <s v="Macururé"/>
        <s v="Macururé Total"/>
        <s v="Paulo Afonso"/>
        <s v="Paulo Afonso Total"/>
        <s v="Rodelas "/>
        <s v="Rodelas  Total"/>
        <s v="Eunápolis "/>
        <s v="Eunápolis  Total"/>
        <s v="Guaratinga"/>
        <s v="Guaratinga Total"/>
        <s v="Itabela "/>
        <s v="Itabela  Total"/>
        <s v="Itapebi "/>
        <s v="Itapebi  Total"/>
        <s v="Porto Seguro"/>
        <s v="Porto Seguro Total"/>
        <s v="Santa Cruz Cabrália "/>
        <s v="Santa Cruz Cabrália  Total"/>
        <s v="Antas "/>
        <s v="Antas  Total"/>
        <s v="Coronel João Sá "/>
        <s v="Coronel João Sá  Total"/>
        <s v="Novo Triunfo"/>
        <s v="Novo Triunfo Total"/>
        <s v="Sítio do Quinto "/>
        <s v="Sítio do Quinto  Total"/>
        <s v="Lauro de Freitas"/>
        <s v="Lauro de Freitas Total"/>
        <s v="Madre de Deus "/>
        <s v="Madre de Deus  Total"/>
        <s v="Salvador"/>
        <s v="Salvador Total"/>
        <s v="Saubara "/>
        <s v="Saubara  Total"/>
        <s v="Bom Jesus da Lapa "/>
        <s v="Bom Jesus da Lapa  Total"/>
        <s v="Canápolis "/>
        <s v="Canápolis  Total"/>
        <s v="Cocos "/>
        <s v="Cocos  Total"/>
        <s v="Coribe"/>
        <s v="Coribe Total"/>
        <s v="Correntina"/>
        <s v="Correntina Total"/>
        <s v="Feira da Mata "/>
        <s v="Feira da Mata  Total"/>
        <s v="Jaborandi "/>
        <s v="Jaborandi  Total"/>
        <s v="Santa Maria da Vitória"/>
        <s v="Santa Maria da Vitória Total"/>
        <s v="Santana "/>
        <s v="Santana  Total"/>
        <s v="São Félix do Coribe "/>
        <s v="São Félix do Coribe  Total"/>
        <s v="Serra do Ramalho"/>
        <s v="Serra do Ramalho Total"/>
        <s v="Serra Dourada "/>
        <s v="Serra Dourada  Total"/>
        <s v="Sítio do Mato "/>
        <s v="Sítio do Mato  Total"/>
        <s v="Amargosa"/>
        <s v="Amargosa Total"/>
        <s v="Castro Alves"/>
        <s v="Castro Alves Total"/>
        <s v="Conceição do Almeida"/>
        <s v="Conceição do Almeida Total"/>
        <s v="Dom Macedo Costa"/>
        <s v="Dom Macedo Costa Total"/>
        <s v="Itatim"/>
        <s v="Itatim Total"/>
        <s v="Jaguaripe "/>
        <s v="Jaguaripe  Total"/>
        <s v="Mutuípe "/>
        <s v="Mutuípe  Total"/>
        <s v="Presidente Tancredo Neves "/>
        <s v="Presidente Tancredo Neves  Total"/>
        <s v="Salinas da Margarida"/>
        <s v="Salinas da Margarida Total"/>
        <s v="Santo Antônio de Jesus"/>
        <s v="Santo Antônio de Jesus Total"/>
        <s v="São Felipe"/>
        <s v="São Felipe Total"/>
        <s v="São Miguel das Matas"/>
        <s v="São Miguel das Matas Total"/>
        <s v="Ubaíra"/>
        <s v="Ubaíra Total"/>
        <s v="Varzedo "/>
        <s v="Varzedo  Total"/>
        <s v="Abaíra"/>
        <s v="Abaíra Total"/>
        <s v="Iraquara"/>
        <s v="Iraquara Total"/>
        <s v="Novo Horizonte"/>
        <s v="Novo Horizonte Total"/>
        <s v="Piatã "/>
        <s v="Piatã  Total"/>
        <s v="Seabra"/>
        <s v="Seabra Total"/>
        <s v="Andorinha "/>
        <s v="Andorinha  Total"/>
        <s v="Campo Formoso "/>
        <s v="Campo Formoso  Total"/>
        <s v="Água Fria "/>
        <s v="Água Fria  Total"/>
        <s v="Araci"/>
        <s v="Araci Total"/>
        <s v="Barrocas"/>
        <s v="Barrocas Total"/>
        <s v="Biritinga "/>
        <s v="Biritinga  Total"/>
        <s v="Cansanção "/>
        <s v="Cansanção  Total"/>
        <s v="Conceição do Coité"/>
        <s v="Conceição do Coité Total"/>
        <s v="Euclides da Cunha "/>
        <s v="Euclides da Cunha  Total"/>
        <s v="Lamarão "/>
        <s v="Lamarão  Total"/>
        <s v="Monte Santo "/>
        <s v="Monte Santo  Total"/>
        <s v="Nordestina"/>
        <s v="Nordestina Total"/>
        <s v="Quijingue "/>
        <s v="Quijingue  Total"/>
        <s v="Retirolândia"/>
        <s v="Retirolândia Total"/>
        <s v="Santaluz"/>
        <s v="Santaluz Total"/>
        <s v="São Domingos"/>
        <s v="São Domingos Total"/>
        <s v="Serrinha"/>
        <s v="Serrinha Total"/>
        <s v="Valente "/>
        <s v="Valente  Total"/>
        <s v="Alcobaça"/>
        <s v="Alcobaça Total"/>
        <s v="Caravelas "/>
        <s v="Caravelas  Total"/>
        <s v="Ibirapuã"/>
        <s v="Ibirapuã Total"/>
        <s v="Itamaraju "/>
        <s v="Itamaraju  Total"/>
        <s v="Itanhém "/>
        <s v="Itanhém  Total"/>
        <s v="Jucuruçu"/>
        <s v="Jucuruçu Total"/>
        <s v="Lajedão "/>
        <s v="Lajedão  Total"/>
        <s v="Medeiros Neto "/>
        <s v="Medeiros Neto  Total"/>
        <s v="Mucuri"/>
        <s v="Mucuri Total"/>
        <s v="Nova Viçosa"/>
        <s v="Nova Viçosa  Total"/>
        <s v="Prado "/>
        <s v="Prado  Total"/>
        <s v="Teixeira de Freitas "/>
        <s v="Teixeira de Freitas  Total"/>
        <s v="Vereda"/>
        <s v="Vereda Total"/>
        <s v="Camamu"/>
        <s v="Camamu Total"/>
        <s v="Gandu "/>
        <s v="Gandu  Total"/>
        <s v="Igrapiúna "/>
        <s v="Igrapiúna  Total"/>
        <s v="Ituberá "/>
        <s v="Ituberá  Total"/>
        <s v="Nilo Peçanha"/>
        <s v="Nilo Peçanha Total"/>
        <s v="Nova Ibiá "/>
        <s v="Nova Ibiá  Total"/>
        <s v="Piraí do Norte"/>
        <s v="Piraí do Norte Total"/>
        <s v="Taperoá "/>
        <s v="Taperoá  Total"/>
        <s v="Teolândia "/>
        <s v="Teolândia  Total"/>
        <s v="Valença "/>
        <s v="Valença  Total"/>
        <s v="Wenceslau Guimarães "/>
        <s v="Wenceslau Guimarães  Total"/>
        <s v="Anagé "/>
        <s v="Anagé  Total"/>
        <s v="Barra do Choça"/>
        <s v="Barra do Choça Total"/>
        <s v="Belo Campo"/>
        <s v="Belo Campo Total"/>
        <s v="Bom Jesus da Serra"/>
        <s v="Bom Jesus da Serra Total"/>
        <s v="Caetanos"/>
        <s v="Caetanos Total"/>
        <s v="Cândido Sales "/>
        <s v="Cândido Sales  Total"/>
        <s v="Caraíbas"/>
        <s v="Caraíbas Total"/>
        <s v="Cordeiros "/>
        <s v="Cordeiros  Total"/>
        <s v="Encruzilhada"/>
        <s v="Encruzilhada Total"/>
        <s v="Maetinga"/>
        <s v="Maetinga Total"/>
        <s v="Mirante "/>
        <s v="Mirante  Total"/>
        <s v="Piripá"/>
        <s v="Piripá Total"/>
        <s v="Planalto"/>
        <s v="Planalto Total"/>
        <s v="Poções"/>
        <s v="Poções Total"/>
        <s v="Presidente Jânio Quadros"/>
        <s v="Presidente Jânio Quadros Total"/>
        <s v="Tremedal"/>
        <s v="Tremedal Total"/>
        <s v="Vitória da Conquista"/>
        <s v="Vitória da Conquista Total"/>
      </sharedItems>
    </cacheField>
    <cacheField name="PROCEDIMENTOS CADASTRADOS" numFmtId="0">
      <sharedItems containsBlank="1" count="189">
        <s v="AMIGDALECTOMIA"/>
        <s v="ARTROPLASTIA TOTAL DE JOELHO - REVISAO / RECONSTRUCAO"/>
        <s v="CAPSULECTOMIA POSTERIOR CIRURGICA"/>
        <s v="CAPSULOTOMIA A YAG LASER"/>
        <s v="HERNIOPLASTIA EPIGASTRICA"/>
        <s v="HERNIOPLASTIA INGUINAL (BILATERAL)"/>
        <s v="POSTECTOMIA"/>
        <s v="PROSTATOVESICULECTOMIA RADICAL"/>
        <s v="RECONSTRUÇÃO DE POLIA TENDINOSA DOS DEDOS DA MÃO"/>
        <s v="TRATAMENTO CIRURGICO DE CISTOCELE"/>
        <s v="TRATAMENTO CIRURGICO DE HIDROCELE"/>
        <s v="TRATAMENTO CIRÚRGICO DE LUXAÇÃO / FRATURA-LUXAÇÃO CARPO-METACARPIANA"/>
        <s v="TRATAMENTO CIRURGICO DE VARICOCELE"/>
        <s v="VASECTOMIA"/>
        <s v="VITRECTOMIA POSTERIOR"/>
        <s v="VITRECTOMIA POSTERIOR COM INFUSÃO DE PERFLUOCARBONO E ENDOLASER"/>
        <s v="VITRECTOMIA POSTERIOR COM INFUSÃO DE PERFLUOCARBONO/ÓLEO DE SILICONE/ENDOLASER"/>
        <m/>
        <s v="COLECTOMIA VIDEOLAPAROSCOPICA"/>
        <s v="HERNIOPLASTIA INGUINAL / CRURAL (UNILATERAL)"/>
        <s v="LAQUEADURA TUBARIA"/>
        <s v="REPARO DE ROTURA DO MANGUITO ROTADOR (INCLUI PROCEDIMENTOS DESCOMPRESSIVOS)"/>
        <s v="FACOEMULSIFICACAO C/ IMPLANTE DE LENTE INTRA-OCULAR DOBRAVEL"/>
        <s v="PAN-FOTOCOAGULAÇÃO DE RETINA A LASER"/>
        <s v="COLECISTECTOMIA"/>
        <s v="HISTERECTOMIA (POR VIA VAGINAL)"/>
        <s v="COLECISTECTOMIA VIDEOLAPAROSCOPICA"/>
        <s v="HISTERECTOMIA TOTAL"/>
        <s v="MIOMECTOMIA"/>
        <s v="HERNIOPLASTIA UMBILICAL"/>
        <s v="ADENOIDECTOMIA"/>
        <s v="COLPOPERINEOPLASTIA ANTERIOR E POSTERIOR"/>
        <s v="COLPOPERINEOPLASTIA ANTERIOR E POSTERIOR C/ AMPUTACAO DE COLO"/>
        <s v="HEMORROIDECTOMIA"/>
        <s v="PROSTATECTOMIA SUPRAPÚBICA"/>
        <s v="TRATAMENTO CIRÚRGICO DE FRATURA DA CLAVÍCULA"/>
        <s v="TRATAMENTO CIRURGICO DE VARIZES (BILATERAL)"/>
        <s v="AMIGDALECTOMIA C/ ADENOIDECTOMIA"/>
        <s v="HERNIORRAFIA UMBILICAL VIDEOLAPAROSCOPICA"/>
        <s v="TIREOIDECTOMIA TOTAL"/>
        <s v="TRABECULECTOMIA"/>
        <s v="FACECTOMIA C/ IMPLANTE DE LENTE INTRA-OCULAR"/>
        <s v="HISTERECTOMIA SUBTOTAL"/>
        <s v="TRATAMENTO CIRURGICO DE REFLUXO VESICO-URETERAL"/>
        <s v="CORRECAO DE HIPOSPADIA (1o TEMPO)"/>
        <s v="RECONSTRUCAO LIGAMENTAR EXTRA-ARTICULAR DO JOELHO"/>
        <s v="TIMPANOPLASTIA (UNI / BILATERAL)"/>
        <s v="TRATAMENTO CIRÚRGICO DE PSEUDARTROSE / RETARDO DE CONSOLIDAÇÃO / PERDA ÓSSEA DO ÚMERO"/>
        <s v="TRATAMENTO CIRÚRGICO DE ROTURA DO MENISCO COM MENISCECTOMIA PARCIAL / TOTAL"/>
        <s v="HERNIOPLASTIA INCISIONAL"/>
        <s v="ARTROPLASTIA TOTAL PRIMARIA DO JOELHO"/>
        <s v="RETIRADA DE PRÓTESE DE SUBSTITUIÇÃO DE GRANDES ARTICULAÇÕES (OMBRO / COTOVELO / QUADRIL / JOELHO)"/>
        <s v="TENÓLISE"/>
        <s v="ARTROPLASTIA TOTAL PRIMÁRIA DO QUADRIL CIMENTADA"/>
        <s v="ARTROPLASTIA DE ARTICULAÇÃO DA MÃO"/>
        <s v="IRIDOTOMIA A LASER"/>
        <s v="NEFROLITOTOMIA PERCUTANEA"/>
        <s v="TRATAMENTO CIRURGICO DE VARIZES (UNILATERAL)"/>
        <s v="URETEROLITOTOMIA"/>
        <s v="HERNIORRAFIA INGUINAL VIDEOLAPAROSCOPICA"/>
        <s v="COLPOPERINEOPLASTIA POSTERIOR"/>
        <s v="COLPOPERINEOCLEISE"/>
        <s v="EXERESE DE CISTO VAGINAL"/>
        <s v="RESSECCAO ENDOSCOPICA DE PROSTATA"/>
        <s v="RESSECÇÃO DE CISTO SINOVIAL"/>
        <s v="MIOMECTOMIA VIDEOLAPAROSCOPICA"/>
        <s v="PLASTICA MAMARIA FEMININA NAO ESTETICA"/>
        <s v="TRATAMENTO CIRURGICO DE LUXACAO / FRATURA-LUXACAO ACROMIO-CLAVICULAR"/>
        <s v="HISTEROSCOPIA CIRURGICA C/ RESSECTOSCOPIO"/>
        <s v="ARTRODESE DE MÉDIAS / GRANDES ARTICULAÇÕES DE MEMBRO SUPERIOR"/>
        <s v="ARTROPLASTIA DE RESSECÇÃO DE MÉDIA / GRANDE ARTICULAÇÃO"/>
        <s v="ARTROPLASTIA ESCAPULO-UMERAL PARCIAL"/>
        <s v="ARTROPLASTIA PARCIAL DE QUADRIL"/>
        <s v="ORQUIDOPEXIA BILATERAL"/>
        <s v="TRATAMENTO CIRÚRGICO DA SÍNDROME DO IMPACTO SUB-ACROMIAL"/>
        <s v="TRATAMENTO CIRÚRGICO DE FRATURA BIMALEOLAR / TRIMALEOLAR / DA FRATURA-LUXAÇÃO DO TORNOZELO"/>
        <s v="TRATAMENTO CIRÚRGICO DE FRATURA LESÃO FISÁRIA DISTAL DE TÍBIA"/>
        <s v="TRATAMENTO CIRÚRGICO DE PÉ CAVO"/>
        <s v="TRATAMENTO CIRÚRGICO DE PÉ PLANO VALGO"/>
        <s v="TRATAMENTO CIRÚRGICO DE PÉ TORTO CONGÊNITO INVETERADO"/>
        <s v="TRATAMENTO CIRÚRGICO DE PSEUDARTROSE NA REGIÃO METAFISE-EPIFISARIA DISTAL DO RADIO E ULNA"/>
        <s v="MARSUPIALIZACAO DE GLANDULA DE BARTOLIN"/>
        <s v="OOFORECTOMIA / OOFOROPLASTIA"/>
        <s v="LITOTRIPSIA"/>
        <s v="NEFROLITOTOMIA"/>
        <s v="RECONSTRUCAO LIGAMENTAR INTRA-ARTICULAR DO JOELHO (CRUZADO ANTERIOR)"/>
        <s v="RECONSTRUCAO LIGAMENTAR INTRA-ARTICULAR DO JOELHO (CRUZADO POSTERIOR C/ OU S/ ANTERIOR)"/>
        <s v="HERNIOPLASTIA EPIGASTRICA VIDEOLAPAROSCOPICA"/>
        <s v="HISTERECTOMIA C/ ANEXECTOMIA (UNI / BILATERAL)"/>
        <s v="RECOBRIMENTO CONJUNTIVAL"/>
        <s v="SINUSOTOMIA ESFENOIDAL"/>
        <s v="TRATAMENTO CIRÚRGICO DE FRATURA / LESÃO FISARIA DAS FALANGES DA MÃO (COM FIXAÇÃO)"/>
        <s v="TRATAMENTO CIRURGICO DE LUXACAO ESPONTANEA / PROGRESSIVA / PARALITICA DO QUADRIL"/>
        <s v="ARTROPLASTIA TOTAL PRIMARIA DO QUADRIL NÃO CIMENTADA / HÍBRIDA"/>
        <s v="TRATAMENTO CIRÚRGICO DE PSEUDARTROSE / RETARDO DE CONSOLIDAÇÃO/ PERDA ÓSSEA DA METÁFISE TIBIAL"/>
        <s v="ARTROPLASTIA DE REVISÃO OU RECONSTRUÇÃO DO QUADRIL"/>
        <s v="MASTOIDECTOMIA RADICAL"/>
        <s v="SALPINGECTOMIA UNI / BILATERAL"/>
        <s v="MASTOIDECTOMIA SUBTOTAL"/>
        <s v="SEPTOPLASTIA  PARA CORREÇÃO DE DESVIO"/>
        <s v="CISTOLITOTOMIA E/OU RETIRADA DE CORPO ESTRANHO DA BEXIGA"/>
        <s v="ARTROPLASTIA DE CABEÇA DO RÁDIO"/>
        <s v="TRATAMENTO CIRÚRGICO DE DEDO EM GATILHO"/>
        <s v="TRATAMENTO CIRURGICO DE FRATURA / LESAO FISARIA DE OSSOS DO MEDIO-PE"/>
        <s v="TRATAMENTO CIRURGICO DE FRATURA / LESAO FISARIA DOS METATARSIANOS"/>
        <s v="TRATAMENTO CIRÚRGICO DE LESÃO DA MUSCULATURA INTRÍNSECA DA MÃO"/>
        <s v="URETROTOMIA INTERNA"/>
        <s v="VITRECTOMIA ANTERIOR"/>
        <s v="COLPECTOMIA"/>
        <s v="FACOEMULSIFICACAO C/ IMPLANTE DE LENTE INTRA-OCULAR RIGIDA"/>
        <s v="CORRECAO CIRURGICA DE ESTRABISMO (ACIMA DE 2 MUSCULOS)"/>
        <s v="CORRECAO CIRURGICA DO ESTRABISMO (ATE 2 MUSCULOS)"/>
        <s v="PIELOPLASTIA"/>
        <s v="RECONSTRUCAO DE TENDAO PATELAR / TENDAO QUADRICIPITAL"/>
        <s v="TRATAMENTO CIRÚRGICO DE FRATURA DO TORNOZELO UNIMALEOLAR"/>
        <s v="TRATAMENTO CIRÚRGICO DE LESÃO AGUDA CAPSULO-LIGAMENTAR MEMBRO INFERIOR (JOELHO / TORNOZELO)"/>
        <s v="TRATAMENTO CIRÚRGICO DE ROTURA DE MENISCO COM SUTURA MENISCAL UNI / BICOMPATIMENTAL"/>
        <s v="URETROPLASTIA AUTOGENA"/>
        <s v="EXERESE DE CISTO SACRO-COCCIGEO"/>
        <s v="NEFRECTOMIA PARCIAL"/>
        <s v="URETROSTOMIA PERINEAL / CUTANEA / EXTERNA"/>
        <s v="TRATAMENTO CIRURGICO DE INCONTINENCIA URINARIA VIA ABDOMINAL"/>
        <s v="TURBINECTOMIA"/>
        <s v="FISTULECTOMIA / FISTULOTOMIA ANAL"/>
        <s v="PAROTIDECTOMIA PARCIAL OU SUBTOTAL"/>
        <s v="EXERESE DE CALAZIO E OUTRAS PEQUENAS LESOES DA PALPEBRA E SUPERCILIOS"/>
        <s v="EXERESE DE PAPILOMA EM LARINGE"/>
        <s v="ORQUIDOPEXIA UNILATERAL"/>
        <s v="ORQUIECTOMIA SUBCAPSULAR BILATERAL"/>
        <s v="TRATAMENTO CIRÚRGICO DE PÉ TORTO CONGÊNITO"/>
        <s v="EXERESE DE GLANDULA DE BARTHOLIN / SKENE"/>
        <s v="EXTRACAO ENDOSCOPICA DE CALCULO EM PELVE RENAL"/>
        <s v="ESTAPEDECTOMIA"/>
        <s v="EXPLORACAO CIRURGICA DA BOLSA ESCROTAL"/>
        <s v="HISTERECTOMIA VIDEOLAPAROSCOPICA"/>
        <s v="NEFRECTOMIA TOTAL"/>
        <s v="RECONSTITUICAO DE FORNIX CONJUNTIVAL"/>
        <s v="TENOPLASTIA OU ENXERTO DE TENDÃO UNICO"/>
        <s v="TRATAMENTO CIRÚRGICO DE FRATURA VICIOSAMENTE CONSOLIDADA DOS OSSOS LONGOS EXCETO DA MÃO E DO PÉ"/>
        <s v="TRATAMENTO DE PTOSE PALPEBRAL"/>
        <s v="FOTOCOAGULACAO A LASER"/>
        <s v="TRATAMENTO CIRÚRGICO DE PSEUDARTROSE / RETARDO DE CONSOLIDAÇÃO / PERDA ÓSSEA DA MÃO"/>
        <s v="FACECTOMIA S/ IMPLANTE DE LENTE INTRA-OCULAR"/>
        <s v="CORRECAO CIRURGICA DE EPICANTO E TELECANTO"/>
        <s v="DACRIOCISTORRINOSTOMIA"/>
        <s v="ORQUIECTOMIA UNILATERAL"/>
        <s v="REPARACAO E OPERACAO PLASTICA DO TESTICULO"/>
        <s v="EXERESE DE TUMOR DE VIAS AEREAS SUPERIORES. FACE E PESCOCO"/>
        <s v="TRATAMENTO CIRURGICO DE INCONTINENCIA URINARIA POR VIA VAGINAL"/>
        <s v="DISCECTOMIA CERVICAL / LOMBAR / LOMBO-SACRA POR VIA POSTERIOR (DOIS NÍVEIS)"/>
        <s v="OSTEOTOMIA DE OSSOS LONGOS EXCETO DA MÃO E DO PÉ"/>
        <s v="TRATAMENTO CIRURGICO DE COAPTACAO DE NINFAS"/>
        <s v="TRATAMENTO CIRÚRGICO DE PSEUDARTROSE / RETARDO DE CONSOLIDAÇÃO / PERDA ÓSSEA DA DIÁFISE TIBIAL"/>
        <s v="TRATAMENTO CIRÚRGICO DE SINDACTILIA DA MÃO (POR ESPACO INTERDIGITAL)"/>
        <s v="CORRECAO CIRURGICA DE LAGOFTALMO"/>
        <s v="TRATAMENTO CIRURGICO DE GLAUCOMA CONGENITO"/>
        <s v="TRATAMENTO CIRÚRGICO DE PSEUDO-RETARDO / CONSOLIDAÇÃO / PERDA ÓSSEA AO ÍIVEL DO CARPO"/>
        <s v="PIELOLITOTOMIA"/>
        <s v="TRATAMENTO CIRÚRGICO DE DEDO EM MARTELO / EM GARRA (MÃO E PÉ)"/>
        <s v="TRATAMENTO CIRÚRGICO DE LUXAÇÃO / FRATURA-LUXACAO DOS OSSOS DO CARPO"/>
        <s v="TRATAMENTO CIRURGICO DE RETARDO DE CONSOLIDACAO DA PSEUDARTROSE DE CLAVICULA / ESCAPULA"/>
        <s v="TRATAMENTO CIRURGICO DE SINDROME COMPRESSIVA EM TUNEL OSTEO-FIBROSO AO NIVEL DO CARPO"/>
        <s v="ALARGAMENTO DA ENTRADA VAGINAL"/>
        <s v="ARTRODESE DE MEDIAS / GRANDES ARTICULACOES DE MEMBRO INFERIOR"/>
        <s v="LARINGECTOMIA PARCIAL"/>
        <s v="SETORECTOMIA / QUADRANTECTOMIA"/>
        <s v="SINUSOTOMIA BILATERAL"/>
        <s v="TRATAMENTO CIRÚRGICO DE HALUX VALGUS C/ OSTEOTOMIA DO PRIMEIRO OSSO METATARSIANO"/>
        <s v="COLPOPLASTIA ANTERIOR"/>
        <s v="CISTECTOMIA PARCIAL"/>
        <s v="URETROPLASTIA HETEROGENEA"/>
        <s v="CORRECAO DE HIPOSPADIA (2o TEMPO)"/>
        <s v="EXPLORAÇÃO ARTICULAR C/ OU S/ SINOVECTOMIA DE PEQUENAS ARTICULAÇÕES"/>
        <s v="MICROCIRURGIA OTOLOGICA"/>
        <s v="NEOSTOMIA DE EPIDIDIMO / CANAL DEFERENTE"/>
        <s v="RESSECCAO ENDOSCOPICA DE LESAO VESICAL"/>
        <s v="TRATAMENTO CIRURGICO DE FISTULA VESICO-VAGINAL"/>
        <s v="RETIRADA PERCUTANEA DE CALCULO URETERAL C/ CATETER"/>
        <s v="RECONSTRUCAO DA VAGINA"/>
        <s v="TRATAMENTO CIRURGICO DE BEXIGA NEUROGENICA"/>
        <s v="TRATAMENTO CIRÚRGICO DE FRATURA DA PATELA POR FIXAÇÃO INTERNA"/>
        <s v="REPARACAO DE OUTRAS HERNIAS"/>
        <s v="RECONSTITUICAO PARCIAL DE PALPEBRA COM TARSORRAFIA"/>
        <s v="TRATAMENTO CIRÚRGICO DE LESÃO AGUDA CAPSULO-LIGAMENTAR DO MEMBRO SUPERIOR: COTOVELO / PUNHO"/>
        <s v="EXERESE DE LESAO DO CORDAO ESPERMATICO"/>
        <s v="COLPOPERINEORRAFIA NAO OBSTETRICA"/>
        <s v="TRATAMENTO CIRURGICO DE FRATURA / LESAO FISARIA DOS PODODACTILOS"/>
        <s v="TRATAMENTO CIRURGICO DE HIPERTROFIA DOS PEQUENOS LABIOS"/>
        <s v="VULVECTOMIA SIMPLES"/>
      </sharedItems>
    </cacheField>
    <cacheField name="FISICO" numFmtId="0">
      <sharedItems containsSemiMixedTypes="0" containsString="0" containsNumber="1" containsInteger="1" minValue="1" maxValue="2247"/>
    </cacheField>
    <cacheField name="FINANCEIRO" numFmtId="43">
      <sharedItems containsSemiMixedTypes="0" containsString="0" containsNumber="1" minValue="0" maxValue="1733416.11999999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hiago Santos Fernandes Jesus" refreshedDate="43052.460876157405" createdVersion="4" refreshedVersion="4" minRefreshableVersion="3" recordCount="2468">
  <cacheSource type="worksheet">
    <worksheetSource ref="A7:E2475" sheet="ANEXO IV (2)" r:id="rId2"/>
  </cacheSource>
  <cacheFields count="5">
    <cacheField name="REGIÃO DE SAÚDE" numFmtId="0">
      <sharedItems count="56">
        <s v="ALAGOINHAS"/>
        <s v="ALAGOINHAS Total"/>
        <s v="BARREIRAS"/>
        <s v="BARREIRAS Total"/>
        <s v="BRUMADO"/>
        <s v="BRUMADO Total"/>
        <s v="CAMACARI"/>
        <s v="CAMACARI Total"/>
        <s v="CRUZ DAS ALMAS"/>
        <s v="CRUZ DAS ALMAS Total"/>
        <s v="FEIRA DE SANTANA"/>
        <s v="FEIRA DE SANTANA Total"/>
        <s v="GUANAMBI"/>
        <s v="GUANAMBI Total"/>
        <s v="IBOTIRAMA"/>
        <s v="IBOTIRAMA Total"/>
        <s v="ILHEUS"/>
        <s v="ILHEUS Total"/>
        <s v="IRECE"/>
        <s v="IRECE Total"/>
        <s v="ITABERABA"/>
        <s v="ITABERABA Total"/>
        <s v="ITABUNA"/>
        <s v="ITABUNA Total"/>
        <s v="ITAPETINGA"/>
        <s v="ITAPETINGA Total"/>
        <s v="JACOBINA"/>
        <s v="JACOBINA Total"/>
        <s v="JEQUIE"/>
        <s v="JEQUIE Total"/>
        <s v="JUAZEIRO"/>
        <s v="JUAZEIRO Total"/>
        <s v="PAULO AFONSO"/>
        <s v="PAULO AFONSO Total"/>
        <s v="PORTO SEGURO"/>
        <s v="PORTO SEGURO Total"/>
        <s v="RIBEIRA DO POMBAL"/>
        <s v="RIBEIRA DO POMBAL Total"/>
        <s v="SALVADOR"/>
        <s v="SALVADOR Total"/>
        <s v="SANTA MARIA DA VITORIA"/>
        <s v="SANTA MARIA DA VITORIA Total"/>
        <s v="SANTO ANTONIO DE JESUS"/>
        <s v="SANTO ANTONIO DE JESUS Total"/>
        <s v="SEABRA"/>
        <s v="SEABRA Total"/>
        <s v="SENHOR DO BOMFIM"/>
        <s v="SENHOR DO BOMFIM Total"/>
        <s v="SERRINHA"/>
        <s v="SERRINHA Total"/>
        <s v="TEIXEIRA DE FREITAS"/>
        <s v="TEIXEIRA DE FREITAS Total"/>
        <s v="VALENCA"/>
        <s v="VALENCA Total"/>
        <s v="VITORIA DA CONQUISTA"/>
        <s v="VITORIA DA CONQUISTA Total"/>
      </sharedItems>
    </cacheField>
    <cacheField name="MUNICIPIO" numFmtId="0">
      <sharedItems containsBlank="1" count="437">
        <s v="Alagoinhas"/>
        <s v="Alagoinhas Total"/>
        <s v="Cardeal da Silva"/>
        <s v="Cardeal da Silva Total"/>
        <s v="Catu"/>
        <s v="Catu Total"/>
        <s v="Entre Rios"/>
        <s v="Entre Rios Total"/>
        <s v="Esplanada "/>
        <s v="Esplanada  Total"/>
        <s v="Inhambupe "/>
        <s v="Inhambupe  Total"/>
        <s v="Itanagra"/>
        <s v="Itanagra Total"/>
        <s v="Jandaíra"/>
        <s v="Jandaíra Total"/>
        <s v="Ouriçangas"/>
        <s v="Ouriçangas Total"/>
        <s v="Rio Real"/>
        <s v="Rio Real Total"/>
        <m/>
        <s v="Baianópolis "/>
        <s v="Baianópolis  Total"/>
        <s v="Brejolândia "/>
        <s v="Brejolândia  Total"/>
        <s v="Catolândia"/>
        <s v="Catolândia Total"/>
        <s v="Cotegipe"/>
        <s v="Cotegipe Total"/>
        <s v="Cristópolis "/>
        <s v="Cristópolis  Total"/>
        <s v="Formosa do Rio Preto"/>
        <s v="Formosa do Rio Preto Total"/>
        <s v="Luís Eduardo Magalhães"/>
        <s v="Luís Eduardo Magalhães Total"/>
        <s v="Riachão das Neves "/>
        <s v="Riachão das Neves  Total"/>
        <s v="Santa Rita de Cássia"/>
        <s v="Santa Rita de Cássia Total"/>
        <s v="Tabocas do Brejo Velho"/>
        <s v="Tabocas do Brejo Velho Total"/>
        <s v="Barra da Estiva "/>
        <s v="Barra da Estiva  Total"/>
        <s v="Ibicoara"/>
        <s v="Ibicoara Total"/>
        <s v="Livramento de Nossa Senhora "/>
        <s v="Livramento de Nossa Senhora  Total"/>
        <s v="Malhada de Pedras "/>
        <s v="Malhada de Pedras  Total"/>
        <s v="Camaçari"/>
        <s v="Camaçari Total"/>
        <s v="Conde "/>
        <s v="Conde  Total"/>
        <s v="Dias dÁvila"/>
        <s v="Dias dÁvila Total"/>
        <s v="Mata de São João"/>
        <s v="Mata de São João Total"/>
        <s v="Simões Filho"/>
        <s v="Simões Filho Total"/>
        <s v="Cruz das Almas"/>
        <s v="Cruz das Almas Total"/>
        <s v="Governador Mangabeira "/>
        <s v="Governador Mangabeira  Total"/>
        <s v="Maragogipe"/>
        <s v="Maragogipe Total"/>
        <s v="Sapeaçu "/>
        <s v="Sapeaçu  Total"/>
        <s v="Amélia Rodrigues"/>
        <s v="Amélia Rodrigues Total"/>
        <s v="Anguera "/>
        <s v="Anguera  Total"/>
        <s v="Baixa Grande"/>
        <s v="Baixa Grande Total"/>
        <s v="Conceição do Jacuípe"/>
        <s v="Conceição do Jacuípe Total"/>
        <s v="Coração de Maria"/>
        <s v="Coração de Maria Total"/>
        <s v="Feira de Santana"/>
        <s v="Feira de Santana Total"/>
        <s v="Gavião"/>
        <s v="Gavião Total"/>
        <s v="Ipecaetá"/>
        <s v="Ipecaetá Total"/>
        <s v="Ipirá "/>
        <s v="Ipirá  Total"/>
        <s v="Irará "/>
        <s v="Irará  Total"/>
        <s v="Mundo Novo"/>
        <s v="Mundo Novo Total"/>
        <s v="Pé de Serra "/>
        <s v="Pé de Serra  Total"/>
        <s v="Riachão do Jacuípe"/>
        <s v="Riachão do Jacuípe Total"/>
        <s v="Santo Estêvão "/>
        <s v="Santo Estêvão  Total"/>
        <s v="Serra Preta "/>
        <s v="Serra Preta  Total"/>
        <s v="Tanquinho "/>
        <s v="Tanquinho  Total"/>
        <s v="Teodoro Sampaio "/>
        <s v="Teodoro Sampaio  Total"/>
        <s v="Terra Nova"/>
        <s v="Terra Nova Total"/>
        <s v="Caetité "/>
        <s v="Caetité  Total"/>
        <s v="Carinhanha"/>
        <s v="Carinhanha Total"/>
        <s v="Ibiassucê "/>
        <s v="Ibiassucê  Total"/>
        <s v="Igaporã "/>
        <s v="Igaporã  Total"/>
        <s v="Malhada "/>
        <s v="Malhada  Total"/>
        <s v="Mortugaba "/>
        <s v="Mortugaba  Total"/>
        <s v="Pindaí"/>
        <s v="Pindaí Total"/>
        <s v="Rio do Antônio"/>
        <s v="Rio do Antônio Total"/>
        <s v="Sebastião Laranjeiras "/>
        <s v="Sebastião Laranjeiras  Total"/>
        <s v="Tanque Novo "/>
        <s v="Tanque Novo  Total"/>
        <s v="Urandi"/>
        <s v="Urandi Total"/>
        <s v="Buritirama"/>
        <s v="Buritirama Total"/>
        <s v="Ibotirama "/>
        <s v="Ibotirama  Total"/>
        <s v="Morpará "/>
        <s v="Morpará  Total"/>
        <s v="Oliveira dos Brejinhos"/>
        <s v="Oliveira dos Brejinhos Total"/>
        <s v="Paratinga "/>
        <s v="Paratinga  Total"/>
        <s v="Canavieiras "/>
        <s v="Canavieiras  Total"/>
        <s v="Ilhéus"/>
        <s v="Ilhéus Total"/>
        <s v="Itacaré "/>
        <s v="Itacaré  Total"/>
        <s v="Mascote "/>
        <s v="Mascote  Total"/>
        <s v="Una "/>
        <s v="Una  Total"/>
        <s v="Uruçuca "/>
        <s v="Uruçuca  Total"/>
        <s v="América Dourada "/>
        <s v="América Dourada  Total"/>
        <s v="Barro Alto"/>
        <s v="Barro Alto Total"/>
        <s v="Canarana"/>
        <s v="Canarana Total"/>
        <s v="Ibipeba "/>
        <s v="Ibipeba  Total"/>
        <s v="Irecê "/>
        <s v="Irecê  Total"/>
        <s v="Itaguaçu da Bahia "/>
        <s v="Itaguaçu da Bahia  Total"/>
        <s v="João Dourado"/>
        <s v="João Dourado Total"/>
        <s v="Lapão "/>
        <s v="Lapão  Total"/>
        <s v="Mulungu do Morro"/>
        <s v="Mulungu do Morro Total"/>
        <s v="São Gabriel "/>
        <s v="São Gabriel  Total"/>
        <s v="Uibaí "/>
        <s v="Uibaí  Total"/>
        <s v="Xique-Xique "/>
        <s v="Xique-Xique  Total"/>
        <s v="Lajedinho "/>
        <s v="Lajedinho  Total"/>
        <s v="Macajuba"/>
        <s v="Macajuba Total"/>
        <s v="Buerarema "/>
        <s v="Buerarema  Total"/>
        <s v="Camacan "/>
        <s v="Camacan  Total"/>
        <s v="Gongogi "/>
        <s v="Gongogi  Total"/>
        <s v="Ibirapitanga"/>
        <s v="Ibirapitanga Total"/>
        <s v="Itabuna "/>
        <s v="Itabuna  Total"/>
        <s v="Itajuípe"/>
        <s v="Itajuípe Total"/>
        <s v="Maraú "/>
        <s v="Maraú  Total"/>
        <s v="Santa Cruz da Vitória "/>
        <s v="Santa Cruz da Vitória  Total"/>
        <s v="Ubaitaba"/>
        <s v="Ubaitaba Total"/>
        <s v="Ubatã "/>
        <s v="Ubatã  Total"/>
        <s v="Caatiba "/>
        <s v="Caatiba  Total"/>
        <s v="Ibicuí"/>
        <s v="Ibicuí Total"/>
        <s v="Iguaí "/>
        <s v="Iguaí  Total"/>
        <s v="Itambé"/>
        <s v="Itambé Total"/>
        <s v="Itarantim "/>
        <s v="Itarantim  Total"/>
        <s v="Maiquinique "/>
        <s v="Maiquinique  Total"/>
        <s v="Nova Canaã"/>
        <s v="Nova Canaã Total"/>
        <s v="Capim Grosso"/>
        <s v="Capim Grosso Total"/>
        <s v="Jacobina"/>
        <s v="Jacobina Total"/>
        <s v="Miguel Calmon "/>
        <s v="Miguel Calmon  Total"/>
        <s v="Mirangaba "/>
        <s v="Mirangaba  Total"/>
        <s v="Morro do Chapéu "/>
        <s v="Morro do Chapéu  Total"/>
        <s v="Ourolândia"/>
        <s v="Ourolândia Total"/>
        <s v="Saúde "/>
        <s v="Saúde  Total"/>
        <s v="Tapiramutá"/>
        <s v="Tapiramutá Total"/>
        <s v="Apuarema"/>
        <s v="Apuarema Total"/>
        <s v="Boa Nova"/>
        <s v="Boa Nova Total"/>
        <s v="Cravolândia "/>
        <s v="Cravolândia  Total"/>
        <s v="Irajuba "/>
        <s v="Irajuba  Total"/>
        <s v="Iramaia "/>
        <s v="Iramaia  Total"/>
        <s v="Itagi "/>
        <s v="Itagi  Total"/>
        <s v="Itagibá "/>
        <s v="Itagibá  Total"/>
        <s v="Itamari "/>
        <s v="Itamari  Total"/>
        <s v="Itaquara"/>
        <s v="Itaquara Total"/>
        <s v="Itiruçu "/>
        <s v="Itiruçu  Total"/>
        <s v="Jaguaquara"/>
        <s v="Jaguaquara Total"/>
        <s v="Jequié"/>
        <s v="Jequié Total"/>
        <s v="Maracás "/>
        <s v="Maracás  Total"/>
        <s v="Nova Itarana"/>
        <s v="Nova Itarana Total"/>
        <s v="Planaltino"/>
        <s v="Planaltino Total"/>
        <s v="Canudos "/>
        <s v="Canudos  Total"/>
        <s v="Juazeiro"/>
        <s v="Juazeiro Total"/>
        <s v="Pilão Arcado"/>
        <s v="Pilão Arcado Total"/>
        <s v="Remanso "/>
        <s v="Remanso  Total"/>
        <s v="Uauá"/>
        <s v="Uauá Total"/>
        <s v="Abaré "/>
        <s v="Abaré  Total"/>
        <s v="Chorrochó "/>
        <s v="Chorrochó  Total"/>
        <s v="Glória"/>
        <s v="Glória Total"/>
        <s v="Macururé"/>
        <s v="Macururé Total"/>
        <s v="Paulo Afonso"/>
        <s v="Paulo Afonso Total"/>
        <s v="Pedro Alexandre "/>
        <s v="Pedro Alexandre  Total"/>
        <s v="Rodelas "/>
        <s v="Rodelas  Total"/>
        <s v="Santa Brígida "/>
        <s v="Santa Brígida  Total"/>
        <s v="Belmonte"/>
        <s v="Belmonte Total"/>
        <s v="Eunápolis "/>
        <s v="Eunápolis  Total"/>
        <s v="Guaratinga"/>
        <s v="Guaratinga Total"/>
        <s v="Itabela "/>
        <s v="Itabela  Total"/>
        <s v="Porto Seguro"/>
        <s v="Porto Seguro Total"/>
        <s v="Santa Cruz Cabrália "/>
        <s v="Santa Cruz Cabrália  Total"/>
        <s v="Antas "/>
        <s v="Antas  Total"/>
        <s v="Coronel João Sá "/>
        <s v="Coronel João Sá  Total"/>
        <s v="Nova Soure"/>
        <s v="Nova Soure Total"/>
        <s v="Ribeira do Amparo "/>
        <s v="Ribeira do Amparo  Total"/>
        <s v="Candeias"/>
        <s v="Candeias Total"/>
        <s v="Itaparica "/>
        <s v="Itaparica  Total"/>
        <s v="Lauro de Freitas"/>
        <s v="Lauro de Freitas Total"/>
        <s v="Madre de Deus "/>
        <s v="Madre de Deus  Total"/>
        <s v="Salvador"/>
        <s v="Salvador Total"/>
        <s v="Santo Amaro "/>
        <s v="Santo Amaro  Total"/>
        <s v="São Francisco do Conde"/>
        <s v="São Francisco do Conde Total"/>
        <s v="São Sebastião do Passé"/>
        <s v="São Sebastião do Passé Total"/>
        <s v="Saubara "/>
        <s v="Saubara  Total"/>
        <s v="Vera Cruz "/>
        <s v="Vera Cruz  Total"/>
        <s v="Bom Jesus da Lapa "/>
        <s v="Bom Jesus da Lapa  Total"/>
        <s v="Canápolis "/>
        <s v="Canápolis  Total"/>
        <s v="Cocos "/>
        <s v="Cocos  Total"/>
        <s v="Correntina"/>
        <s v="Correntina Total"/>
        <s v="Santa Maria da Vitória"/>
        <s v="Santa Maria da Vitória Total"/>
        <s v="Santana "/>
        <s v="Santana  Total"/>
        <s v="Serra Dourada "/>
        <s v="Serra Dourada  Total"/>
        <s v="Sítio do Mato "/>
        <s v="Sítio do Mato  Total"/>
        <s v="Amargosa"/>
        <s v="Amargosa Total"/>
        <s v="Castro Alves"/>
        <s v="Castro Alves Total"/>
        <s v="Itatim"/>
        <s v="Itatim Total"/>
        <s v="Milagres"/>
        <s v="Milagres Total"/>
        <s v="Mutuípe "/>
        <s v="Mutuípe  Total"/>
        <s v="São Felipe"/>
        <s v="São Felipe Total"/>
        <s v="Abaíra"/>
        <s v="Abaíra Total"/>
        <s v="Boninal "/>
        <s v="Boninal  Total"/>
        <s v="Ibitiara"/>
        <s v="Ibitiara Total"/>
        <s v="Iraquara"/>
        <s v="Iraquara Total"/>
        <s v="Lençóis "/>
        <s v="Lençóis  Total"/>
        <s v="Novo Horizonte"/>
        <s v="Novo Horizonte Total"/>
        <s v="Palmeiras "/>
        <s v="Palmeiras  Total"/>
        <s v="Piatã "/>
        <s v="Piatã  Total"/>
        <s v="Seabra"/>
        <s v="Seabra Total"/>
        <s v="Souto Soares"/>
        <s v="Souto Soares Total"/>
        <s v="Andorinha "/>
        <s v="Andorinha  Total"/>
        <s v="Antônio Gonçalves "/>
        <s v="Antônio Gonçalves  Total"/>
        <s v="Campo Formoso "/>
        <s v="Campo Formoso  Total"/>
        <s v="Filadélfia"/>
        <s v="Filadélfia Total"/>
        <s v="Itiúba"/>
        <s v="Itiúba Total"/>
        <s v="Jaguarari "/>
        <s v="Jaguarari  Total"/>
        <s v="Pindobaçu "/>
        <s v="Pindobaçu  Total"/>
        <s v="Ponto Novo"/>
        <s v="Ponto Novo Total"/>
        <s v="Senhor do Bonfim"/>
        <s v="Senhor do Bonfim Total"/>
        <s v="Água Fria "/>
        <s v="Água Fria  Total"/>
        <s v="Araci"/>
        <s v="Araci Total"/>
        <s v="Cansanção "/>
        <s v="Cansanção  Total"/>
        <s v="Euclides da Cunha "/>
        <s v="Euclides da Cunha  Total"/>
        <s v="Monte Santo "/>
        <s v="Monte Santo  Total"/>
        <s v="Medeiros Neto "/>
        <s v="Medeiros Neto  Total"/>
        <s v="Nova Viçosa "/>
        <s v="Nova Viçosa  Total"/>
        <s v="Prado "/>
        <s v="Prado  Total"/>
        <s v="Nilo Peçanha"/>
        <s v="Nilo Peçanha Total"/>
        <s v="Teolândia "/>
        <s v="Teolândia  Total"/>
        <s v="Anagé "/>
        <s v="Anagé  Total"/>
        <s v="Barra do Choça"/>
        <s v="Barra do Choça Total"/>
        <s v="Belo Campo"/>
        <s v="Belo Campo Total"/>
        <s v="Bom Jesus da Serra"/>
        <s v="Bom Jesus da Serra Total"/>
        <s v="Cândido Sales "/>
        <s v="Cândido Sales  Total"/>
        <s v="Caraíbas"/>
        <s v="Caraíbas Total"/>
        <s v="Condeúba"/>
        <s v="Condeúba Total"/>
        <s v="Mirante "/>
        <s v="Mirante  Total"/>
        <s v="Piripá"/>
        <s v="Piripá Total"/>
        <s v="Planalto"/>
        <s v="Planalto Total"/>
        <s v="Poções"/>
        <s v="Poções Total"/>
        <s v="Presidente Jânio Quadros"/>
        <s v="Presidente Jânio Quadros Total"/>
        <s v="Ribeirão do Largo "/>
        <s v="Ribeirão do Largo  Total"/>
        <s v="Tremedal"/>
        <s v="Tremedal Total"/>
        <s v="Vitória da Conquista"/>
        <s v="Vitória da Conquista Total"/>
      </sharedItems>
    </cacheField>
    <cacheField name="PROCEDIMENTO " numFmtId="0">
      <sharedItems containsBlank="1" count="193">
        <s v="AMIGDALECTOMIA"/>
        <s v="COLECISTECTOMIA"/>
        <s v="HEMORROIDECTOMIA"/>
        <s v="HERNIOPLASTIA INCISIONAL"/>
        <s v="HERNIOPLASTIA INGUINAL / CRURAL (UNILATERAL)"/>
        <s v="HISTERECTOMIA (POR VIA VAGINAL)"/>
        <s v="HISTERECTOMIA TOTAL"/>
        <s v="LAQUEADURA TUBARIA"/>
        <s v="MIOMECTOMIA"/>
        <s v="PROSTATECTOMIA SUPRAPÚBICA"/>
        <s v="TENOSINOVECTOMIA EM MEMBRO INFERIOR"/>
        <s v="TRATAMENTO CIRURGICO DE HIDROCELE"/>
        <s v="VASECTOMIA"/>
        <s v="VITRECTOMIA POSTERIOR"/>
        <m/>
        <s v="HERNIOPLASTIA EPIGASTRICA"/>
        <s v="EXERESE DE CISTO VAGINAL"/>
        <s v="HERNIOPLASTIA INGUINAL (BILATERAL)"/>
        <s v="HERNIOPLASTIA UMBILICAL"/>
        <s v="HISTERECTOMIA SUBTOTAL"/>
        <s v="TIREOIDECTOMIA TOTAL"/>
        <s v="EXERESE DE CALAZIO E OUTRAS PEQUENAS LESOES DA PALPEBRA E SUPERCILIOS"/>
        <s v="FOTOCOAGULACAO A LASER"/>
        <s v="HISTEROSCOPIA CIRURGICA C/ RESSECTOSCOPIO"/>
        <s v="RECONSTRUCAO LIGAMENTAR EXTRA-ARTICULAR DO JOELHO"/>
        <s v="RESSECCAO ENDOSCOPICA DE PROSTATA"/>
        <s v="TRATAMENTO CIRURGICO DE GLAUCOMA CONGENITO"/>
        <s v="TRATAMENTO CIRURGICO DE SINDROME COMPRESSIVA EM TUNEL OSTEO-FIBROSO AO NIVEL DO CARPO"/>
        <s v="COLECISTECTOMIA VIDEOLAPAROSCOPICA"/>
        <s v="APENDICECTOMIA VIDEOLAPAROSCOPICA"/>
        <s v="COLECTOMIA VIDEOLAPAROSCOPICA"/>
        <s v="MIOMECTOMIA VIDEOLAPAROSCOPICA"/>
        <s v="OOFORECTOMIA / OOFOROPLASTIA"/>
        <s v="POSTECTOMIA"/>
        <s v="COLPOPERINEOPLASTIA ANTERIOR E POSTERIOR"/>
        <s v="PROSTATOVESICULECTOMIA RADICAL"/>
        <s v="ADENOIDECTOMIA"/>
        <s v="AMIGDALECTOMIA C/ ADENOIDECTOMIA"/>
        <s v="ARTROPLASTIA ESCAPULO-UMERAL PARCIAL"/>
        <s v="ARTROPLASTIA TOTAL PRIMARIA DO JOELHO"/>
        <s v="COLPOPERINEOPLASTIA POSTERIOR"/>
        <s v="CORRECAO CIRURGICA DE ESTRABISMO (ACIMA DE 2 MUSCULOS)"/>
        <s v="EXPLANTE DE LENTE INTRA OCULAR"/>
        <s v="FACECTOMIA S/ IMPLANTE DE LENTE INTRA-OCULAR"/>
        <s v="NEFRECTOMIA PARCIAL"/>
        <s v="NEFROLITOTOMIA"/>
        <s v="ORQUIDOPEXIA BILATERAL"/>
        <s v="TRATAMENTO CIRURGICO DE VARIZES (BILATERAL)"/>
        <s v="SINUSOTOMIA BILATERAL"/>
        <s v="TRATAMENTO CIRURGICO DE CISTOCELE"/>
        <s v="TRABECULECTOMIA"/>
        <s v="FACECTOMIA C/ IMPLANTE DE LENTE INTRA-OCULAR"/>
        <s v="TRATAMENTO CIRURGICO DE LUXACAO / FRATURA-LUXACAO ACROMIO-CLAVICULAR"/>
        <s v="TRATAMENTO CIRÚRGICO DE ROTURA DE MENISCO COM SUTURA MENISCAL UNI / BICOMPATIMENTAL"/>
        <s v="COLPOPLASTIA ANTERIOR"/>
        <s v="CORRECAO CIRURGICA DE EPICANTO E TELECANTO"/>
        <s v="DACRIOCISTORRINOSTOMIA"/>
        <s v="EXERESE DE PAPILOMA EM LARINGE"/>
        <s v="FACOEMULSIFICACAO C/ IMPLANTE DE LENTE INTRA-OCULAR DOBRAVEL"/>
        <s v="FISTULECTOMIA / FISTULOTOMIA ANAL"/>
        <s v="HERNIORRAFIA INGUINAL VIDEOLAPAROSCOPICA"/>
        <s v="MARSUPIALIZACAO DE GLANDULA DE BARTOLIN"/>
        <s v="MEATOTOMIA SIMPLES"/>
        <s v="NEFROLITOTOMIA PERCUTANEA"/>
        <s v="ORQUIECTOMIA SUBCAPSULAR BILATERAL"/>
        <s v="REPARO DE ROTURA DO MANGUITO ROTADOR (INCLUI PROCEDIMENTOS DESCOMPRESSIVOS)"/>
        <s v="RESSECÇÃO DE CISTO SINOVIAL"/>
        <s v="REVISAO CIRURGICA DO PE TORTO CONGENITO"/>
        <s v="SETORECTOMIA / QUADRANTECTOMIA"/>
        <s v="TRATAMENTO CIRÚRGICO DE ARTRITE INFECCIOSA (GRANDES E MÉDIAS ARTICULAÇÕES)"/>
        <s v="TRATAMENTO CIRURGICO DE FRATURA / LESAO FISARIA DE OSSOS DO MEDIO-PE"/>
        <s v="TRATAMENTO CIRÚRGICO DE FRATURA DA CLAVÍCULA"/>
        <s v="TRATAMENTO CIRÚRGICO DE FRATURA DA PATELA POR FIXAÇÃO INTERNA"/>
        <s v="TRATAMENTO CIRÚRGICO DE FRATURA LESÃO FISARIA DOS OSSOS DO ANTEBRAÇO"/>
        <s v="TRATAMENTO CIRURGICO DE VARICOCELE"/>
        <s v="URETEROLITOTOMIA"/>
        <s v="LITOTRIPSIA"/>
        <s v="TRATAMENTO CIRÚRGICO DE PSEUDARTROSE NA REGIÃO METAFISE-EPIFISARIA DISTAL DO RADIO E ULNA"/>
        <s v="HERNIORRAFIA UMBILICAL VIDEOLAPAROSCOPICA"/>
        <s v="SEPTOPLASTIA  PARA CORREÇÃO DE DESVIO"/>
        <s v="ARTROPLASTIA TOTAL DE JOELHO - REVISAO / RECONSTRUCAO"/>
        <s v="EXERESE DE CISTO SACRO-COCCIGEO"/>
        <s v="DISCECTOMIA CERVICAL / LOMBAR / LOMBO-SACRA POR VIA POSTERIOR (DOIS NÍVEIS)"/>
        <s v="TRATAMENTO CIRÚRGICO DE PSEUDARTROSE / RETARDO DE CONSOLIDAÇÃO / PERDA ÓSSEA DA DIÁFISE DO FÊMUR"/>
        <s v="COLPOPERINEOCLEISE"/>
        <s v="EXERESE DE TUMOR DE VIAS AEREAS SUPERIORES. FACE E PESCOCO"/>
        <s v="FACOEMULSIFICACAO C/ IMPLANTE DE LENTE INTRA-OCULAR RIGIDA"/>
        <s v="HERNIOPLASTIA EPIGASTRICA VIDEOLAPAROSCOPICA"/>
        <s v="HISTERECTOMIA VIDEOLAPAROSCOPICA"/>
        <s v="IMPLANTE DE PROTESE ANTI-GLAUCOMATOSA"/>
        <s v="NEFRECTOMIA TOTAL"/>
        <s v="PAN-FOTOCOAGULAÇÃO DE RETINA A LASER"/>
        <s v="PLASTICA MAMARIA FEMININA NAO ESTETICA"/>
        <s v="RECONSTRUCAO DA VAGINA"/>
        <s v="RETIRADA DE PRÓTESE DE SUBSTITUIÇÃO DE GRANDES ARTICULAÇÕES (OMBRO / COTOVELO / QUADRIL / JOELHO)"/>
        <s v="TRATAMENTO CIRURGICO DE BEXIGA NEUROGENICA"/>
        <s v="TRATAMENTO CIRURGICO DE INCONTINENCIA URINARIA POR VIA VAGINAL"/>
        <s v="TRATAMENTO CIRÚRGICO DE LESÃO AGUDA CAPSULO-LIGAMENTAR DO MEMBRO SUPERIOR: COTOVELO / PUNHO"/>
        <s v="TRATAMENTO CIRÚRGICO DE LESÃO AGUDA CAPSULO-LIGAMENTAR MEMBRO INFERIOR (JOELHO / TORNOZELO)"/>
        <s v="TRATAMENTO CIRURGICO DE VARIZES (UNILATERAL)"/>
        <s v="URETROPLASTIA HETEROGENEA"/>
        <s v="VITRECTOMIA ANTERIOR"/>
        <s v="VITRECTOMIA POSTERIOR COM INFUSÃO DE PERFLUOCARBONO E ENDOLASER"/>
        <s v="VITRECTOMIA POSTERIOR COM INFUSÃO DE PERFLUOCARBONO/ÓLEO DE SILICONE/ENDOLASER"/>
        <s v="CAPSULOTOMIA A YAG LASER"/>
        <s v="EXTRACAO ENDOSCOPICA DE CALCULO EM PELVE RENAL"/>
        <s v="MASTOIDECTOMIA SUBTOTAL"/>
        <s v="REPARACAO E OPERACAO PLASTICA DO TESTICULO"/>
        <s v="SALPINGECTOMIA UNI / BILATERAL"/>
        <s v="SALPINGOPLASTIA"/>
        <s v="URETROSTOMIA PERINEAL / CUTANEA / EXTERNA"/>
        <s v="COLPOPERINEOPLASTIA ANTERIOR E POSTERIOR C/ AMPUTACAO DE COLO"/>
        <s v="ARTROPLASTIA PARCIAL DE QUADRIL"/>
        <s v="RECONSTRUÇÃO DE POLIA TENDINOSA DOS DEDOS DA MÃO"/>
        <s v="RECONSTRUCAO DE TENDAO PATELAR / TENDAO QUADRICIPITAL"/>
        <s v="RECONSTRUCAO LIGAMENTAR DO TORNOZELO"/>
        <s v="RECONSTRUCAO LIGAMENTAR INTRA-ARTICULAR DO JOELHO (CRUZADO ANTERIOR)"/>
        <s v="TRATAMENTO CIRURGICO DE HIPERTROFIA DOS PEQUENOS LABIOS"/>
        <s v="EPIFISIODESE FEMORAL PROXIMAL IN SITU"/>
        <s v="ORQUIDOPEXIA UNILATERAL"/>
        <s v="TRATAMENTO CIRÚRGICO DE FRATURA / LESÃO FISARIA DOS METACARPIANOS"/>
        <s v="COLPOPERINEORRAFIA NAO OBSTETRICA"/>
        <s v="HISTERECTOMIA C/ ANEXECTOMIA (UNI / BILATERAL)"/>
        <s v="TIMPANOPLASTIA (UNI / BILATERAL)"/>
        <s v="RECONSTITUICAO DE CANAL LACRIMAL"/>
        <s v="CISTOLITOTOMIA E/OU RETIRADA DE CORPO ESTRANHO DA BEXIGA"/>
        <s v="PIELOPLASTIA"/>
        <s v="RECONSTRUCAO LIGAMENTAR INTRA-ARTICULAR DO JOELHO (CRUZADO POSTERIOR C/ OU S/ ANTERIOR)"/>
        <s v="TRATAMENTO CIRÚRGICO DE PSEUDARTROSE / RETARDO DE CONSOLIDAÇÃO AO NÍVEL DO JOELHO"/>
        <s v="TRATAMENTO CIRÚRGICO DE ROTURA DO MENISCO COM MENISCECTOMIA PARCIAL / TOTAL"/>
        <s v="URETROPLASTIA (RESSECCAO DE CORDA)"/>
        <s v="URETROPLASTIA AUTOGENA"/>
        <s v="EXPLORACAO CIRURGICA DA BOLSA ESCROTAL"/>
        <s v="CAPSULECTOMIA POSTERIOR CIRURGICA"/>
        <s v="CORRECAO DE HIPOSPADIA (1o TEMPO)"/>
        <s v="ORQUIECTOMIA UNILATERAL"/>
        <s v="SALPINGECTOMIA VIDEOLAPAROSCOPICA"/>
        <s v="NEFROSTOMIA PERCUTANEA"/>
        <s v="ARTRODESE DE MÉDIAS / GRANDES ARTICULAÇÕES DE MEMBRO SUPERIOR"/>
        <s v="EXPLORAÇÃO ARTICULAR C/ OU S/ SINOVECTOMIA DE PEQUENAS ARTICULAÇÕES"/>
        <s v="MASTOIDECTOMIA RADICAL"/>
        <s v="RESSECCAO E FECHAMENTO DE FISTULA URETRAL"/>
        <s v="TRATAMENTO CIRÚRGICO DA SÍNDROME DO IMPACTO SUB-ACROMIAL"/>
        <s v="TRATAMENTO CIRÚRGICO DE DEDO EM GATILHO"/>
        <s v="TRATAMENTO CIRÚRGICO DE FRATURA DO TORNOZELO UNIMALEOLAR"/>
        <s v="TRATAMENTO CIRÚRGICO DE PSEUDARTROSE / RETARDO DE CONSOLIDAÇÃO / PERDA ÓSSEA DA DIÁFISE TIBIAL"/>
        <s v="TRATAMENTO CIRÚRGICO DE PSEUDARTROSE / RETARDO DE CONSOLIDAÇÃO/ PERDA ÓSSEA DA METÁFISE TIBIAL"/>
        <s v="TRATAMENTO CIRÚRGICO DE FRATURA VICIOSAMENTE CONSOLIDADA DOS OSSOS LONGOS EXCETO DA MÃO E DO PÉ"/>
        <s v="CORRECAO CIRURGICA DE ENTROPIO E ECTROPIO"/>
        <s v="IRIDOTOMIA A LASER"/>
        <s v="URETROTOMIA INTERNA"/>
        <s v="TRATAMENTO CIRÚRGICO DE FRATURA / LESÃO FISARIA DAS FALANGES DA MÃO (COM FIXAÇÃO)"/>
        <s v="CORRECAO CIRURGICA DE LAGOFTALMO"/>
        <s v="CORRECAO CIRURGICA DO ESTRABISMO (ATE 2 MUSCULOS)"/>
        <s v="ARTROPLASTIA TOTAL PRIMÁRIA DO QUADRIL CIMENTADA"/>
        <s v="TURBINECTOMIA"/>
        <s v="MICROCIRURGIA OTOLOGICA"/>
        <s v="CORRECAO DE HIPOSPADIA (2o TEMPO)"/>
        <s v="CURETAGEM UTERINA EM MOLA HIDATIFORME"/>
        <s v="RESSECCAO ENDOSCOPICA DE LESAO VESICAL"/>
        <s v="RESSECÇÃO SIMPLES DE TUMOR ÓSSEO / DE PARTES MOLES"/>
        <s v="TRATAMENTO CIRÚRGICO DE PÉ TORTO CONGÊNITO"/>
        <s v="TRATAMENTO CIRÚRGICO DE ARTRITE INFECCIOSA DAS PEQUENAS ARTICULAÇÕES"/>
        <s v="TRATAMENTO DE PTOSE PALPEBRAL"/>
        <s v="COLEDOCOTOMIA VIDEOLAPAROSCOPICA"/>
        <s v="EXERESE DE LESAO DO CORDAO ESPERMATICO"/>
        <s v="FOTOTRABECULOPLASTIA A LASER"/>
        <s v="PIELOLITOTOMIA"/>
        <s v="REALINHAMENTO DO MECANISMO EXTENSOR DO JOELHO"/>
        <s v="TRATAMENTO CIRÚRGICO DE FRATURAS DOS OSSOS DO CARPO"/>
        <s v="TRATAMENTO CIRÚRGICO DE LESÃO DA MUSCULATURA INTRÍNSECA DA MÃO"/>
        <s v="TRATAMENTO CIRÚRGICO DE FRATURA DIAFISARIA ÚNICA DO RÁDIO / DA ULNA"/>
        <s v="TENOPLASTIA OU ENXERTO DE TENDÃO UNICO"/>
        <s v="LARINGECTOMIA PARCIAL"/>
        <s v="DISCECTOMIA CERVICAL / LOMBAR / LOMBO-SACRA POR VIA POSTERIOR (UM NÍVEL)"/>
        <s v="TRATAMENTO CIRURGICO DE LUXACAO ESPONTANEA / PROGRESSIVA / PARALITICA DO QUADRIL"/>
        <s v="TRATAMENTO CIRURGICO DE COAPTACAO DE NINFAS"/>
        <s v="ARTROPLASTIA DE ARTICULAÇÃO DA MÃO"/>
        <s v="EXERESE DE CISTO DE EPIDIDIMO"/>
        <s v="RECONSTRUÇÃO CAPSULO-LIGAMENTAR DE COTOVELO PUNHO"/>
        <s v="ARTROPLASTIA DE REVISÃO OU RECONSTRUÇÃO DO QUADRIL"/>
        <s v="ARTROPLASTIA TOTAL PRIMARIA DO QUADRIL NÃO CIMENTADA / HÍBRIDA"/>
        <s v="BURSECTOMIA"/>
        <s v="ESTAPEDECTOMIA"/>
        <s v="REPARO DE BAINHA TENDINOSA AO NIVEL DO TORNOZELO"/>
        <s v="SINUSOTOMIA TRANSMAXILAR"/>
        <s v="TRATAMENTO CIRÚRGICO DE FRATURA BIMALEOLAR / TRIMALEOLAR / DA FRATURA-LUXAÇÃO DO TORNOZELO"/>
        <s v="TRATAMENTO CIRÚRGICO DE PÉ PLANO VALGO"/>
        <s v="TRATAMENTO CIRÚRGICO DE PSEUDARTROSE / RETARDO DE CONSOLIDAÇÃO / PERDA ÓSSEA DA MÃO"/>
        <s v="TRATAMENTO CIRÚRGICO DE PSEUDARTROSE AO NÍVEL DO COTOVELO"/>
        <s v="TRATAMENTO CIRURGICO DE RETARDO DE CONSOLIDACAO DA PSEUDARTROSE DE CLAVICULA / ESCAPULA"/>
        <s v="TRATAMENTO CIRÚRGICO DO HALUX VALGUS S/ OSTEOTOMIA DO PRIMEIRO OSSO METATARSIANO"/>
        <s v="URETEROPLASTIA"/>
      </sharedItems>
    </cacheField>
    <cacheField name="QTDADE" numFmtId="0">
      <sharedItems containsSemiMixedTypes="0" containsString="0" containsNumber="1" containsInteger="1" minValue="1" maxValue="990"/>
    </cacheField>
    <cacheField name="TOTAL CIR ELETIVA" numFmtId="43">
      <sharedItems containsSemiMixedTypes="0" containsString="0" containsNumber="1" minValue="45" maxValue="907472.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8">
  <r>
    <x v="0"/>
    <x v="0"/>
    <x v="0"/>
    <x v="0"/>
    <n v="54698.663534432402"/>
    <n v="0"/>
  </r>
  <r>
    <x v="0"/>
    <x v="1"/>
    <x v="1"/>
    <x v="0"/>
    <n v="9425.42"/>
    <n v="0"/>
  </r>
  <r>
    <x v="0"/>
    <x v="2"/>
    <x v="0"/>
    <x v="0"/>
    <n v="1286"/>
    <n v="0"/>
  </r>
  <r>
    <x v="0"/>
    <x v="3"/>
    <x v="0"/>
    <x v="0"/>
    <n v="2666.2694076053399"/>
    <n v="0"/>
  </r>
  <r>
    <x v="0"/>
    <x v="4"/>
    <x v="0"/>
    <x v="0"/>
    <n v="76440.400000000009"/>
    <n v="0"/>
  </r>
  <r>
    <x v="0"/>
    <x v="5"/>
    <x v="0"/>
    <x v="0"/>
    <n v="23254.13"/>
    <n v="0"/>
  </r>
  <r>
    <x v="0"/>
    <x v="6"/>
    <x v="0"/>
    <x v="0"/>
    <n v="9647.83"/>
    <n v="0"/>
  </r>
  <r>
    <x v="0"/>
    <x v="7"/>
    <x v="2"/>
    <x v="0"/>
    <n v="5718.6890603910269"/>
    <n v="0"/>
  </r>
  <r>
    <x v="0"/>
    <x v="8"/>
    <x v="2"/>
    <x v="0"/>
    <n v="6326.11"/>
    <n v="0"/>
  </r>
  <r>
    <x v="0"/>
    <x v="9"/>
    <x v="0"/>
    <x v="0"/>
    <n v="6789.0108502397825"/>
    <n v="0"/>
  </r>
  <r>
    <x v="0"/>
    <x v="10"/>
    <x v="0"/>
    <x v="0"/>
    <n v="5670.65"/>
    <n v="0"/>
  </r>
  <r>
    <x v="0"/>
    <x v="11"/>
    <x v="2"/>
    <x v="0"/>
    <n v="15019.380000000001"/>
    <n v="0"/>
  </r>
  <r>
    <x v="0"/>
    <x v="12"/>
    <x v="3"/>
    <x v="0"/>
    <n v="4321.34"/>
    <n v="0"/>
  </r>
  <r>
    <x v="0"/>
    <x v="13"/>
    <x v="0"/>
    <x v="0"/>
    <n v="1268.06"/>
    <n v="0"/>
  </r>
  <r>
    <x v="0"/>
    <x v="14"/>
    <x v="0"/>
    <x v="0"/>
    <n v="25223.415034306789"/>
    <n v="0"/>
  </r>
  <r>
    <x v="1"/>
    <x v="15"/>
    <x v="4"/>
    <x v="1"/>
    <n v="64816.040000000008"/>
    <n v="0"/>
  </r>
  <r>
    <x v="1"/>
    <x v="16"/>
    <x v="4"/>
    <x v="1"/>
    <n v="101176.71999999999"/>
    <n v="0"/>
  </r>
  <r>
    <x v="1"/>
    <x v="17"/>
    <x v="4"/>
    <x v="1"/>
    <n v="54655"/>
    <n v="0"/>
  </r>
  <r>
    <x v="1"/>
    <x v="18"/>
    <x v="4"/>
    <x v="1"/>
    <n v="57589.419999999984"/>
    <n v="0"/>
  </r>
  <r>
    <x v="1"/>
    <x v="19"/>
    <x v="4"/>
    <x v="1"/>
    <n v="2843.4597102522948"/>
    <n v="0"/>
  </r>
  <r>
    <x v="1"/>
    <x v="20"/>
    <x v="4"/>
    <x v="1"/>
    <n v="12757.321533300039"/>
    <n v="0"/>
  </r>
  <r>
    <x v="1"/>
    <x v="21"/>
    <x v="4"/>
    <x v="1"/>
    <n v="76939.935902937112"/>
    <n v="0"/>
  </r>
  <r>
    <x v="1"/>
    <x v="22"/>
    <x v="4"/>
    <x v="1"/>
    <n v="7138.5583435566359"/>
    <n v="0"/>
  </r>
  <r>
    <x v="1"/>
    <x v="23"/>
    <x v="5"/>
    <x v="1"/>
    <n v="227991.45000000013"/>
    <n v="0"/>
  </r>
  <r>
    <x v="1"/>
    <x v="24"/>
    <x v="6"/>
    <x v="0"/>
    <n v="7465.6838252401594"/>
    <n v="0"/>
  </r>
  <r>
    <x v="1"/>
    <x v="25"/>
    <x v="7"/>
    <x v="1"/>
    <n v="3637.7699999999995"/>
    <n v="0"/>
  </r>
  <r>
    <x v="1"/>
    <x v="25"/>
    <x v="8"/>
    <x v="0"/>
    <n v="5889.8658627923751"/>
    <m/>
  </r>
  <r>
    <x v="1"/>
    <x v="26"/>
    <x v="4"/>
    <x v="1"/>
    <n v="22149.216103288785"/>
    <n v="0"/>
  </r>
  <r>
    <x v="2"/>
    <x v="27"/>
    <x v="9"/>
    <x v="1"/>
    <n v="2239.9"/>
    <n v="0"/>
  </r>
  <r>
    <x v="2"/>
    <x v="28"/>
    <x v="10"/>
    <x v="0"/>
    <n v="32577.284697095478"/>
    <n v="0"/>
  </r>
  <r>
    <x v="2"/>
    <x v="29"/>
    <x v="11"/>
    <x v="1"/>
    <n v="2428.7200000000003"/>
    <n v="0"/>
  </r>
  <r>
    <x v="2"/>
    <x v="30"/>
    <x v="9"/>
    <x v="1"/>
    <n v="37729.94"/>
    <n v="0"/>
  </r>
  <r>
    <x v="2"/>
    <x v="31"/>
    <x v="9"/>
    <x v="1"/>
    <n v="674.44"/>
    <n v="0"/>
  </r>
  <r>
    <x v="2"/>
    <x v="32"/>
    <x v="11"/>
    <x v="1"/>
    <n v="5728.7"/>
    <n v="0"/>
  </r>
  <r>
    <x v="2"/>
    <x v="33"/>
    <x v="12"/>
    <x v="0"/>
    <n v="3839.8900000000003"/>
    <n v="0"/>
  </r>
  <r>
    <x v="2"/>
    <x v="34"/>
    <x v="13"/>
    <x v="1"/>
    <n v="2023.3200000000002"/>
    <n v="0"/>
  </r>
  <r>
    <x v="2"/>
    <x v="35"/>
    <x v="10"/>
    <x v="0"/>
    <n v="10308.439999999999"/>
    <n v="0"/>
  </r>
  <r>
    <x v="2"/>
    <x v="36"/>
    <x v="14"/>
    <x v="1"/>
    <n v="4783.76"/>
    <n v="0"/>
  </r>
  <r>
    <x v="2"/>
    <x v="37"/>
    <x v="14"/>
    <x v="1"/>
    <n v="4873"/>
    <n v="0"/>
  </r>
  <r>
    <x v="2"/>
    <x v="38"/>
    <x v="13"/>
    <x v="1"/>
    <n v="3882.34"/>
    <n v="0"/>
  </r>
  <r>
    <x v="2"/>
    <x v="39"/>
    <x v="12"/>
    <x v="0"/>
    <n v="2863.1400000000003"/>
    <n v="0"/>
  </r>
  <r>
    <x v="2"/>
    <x v="40"/>
    <x v="11"/>
    <x v="1"/>
    <n v="4521.8899999999994"/>
    <n v="0"/>
  </r>
  <r>
    <x v="2"/>
    <x v="41"/>
    <x v="14"/>
    <x v="1"/>
    <n v="9037.52"/>
    <n v="0"/>
  </r>
  <r>
    <x v="2"/>
    <x v="42"/>
    <x v="13"/>
    <x v="1"/>
    <n v="674.44"/>
    <n v="0"/>
  </r>
  <r>
    <x v="2"/>
    <x v="43"/>
    <x v="9"/>
    <x v="1"/>
    <n v="891.02"/>
    <n v="0"/>
  </r>
  <r>
    <x v="3"/>
    <x v="44"/>
    <x v="15"/>
    <x v="1"/>
    <n v="232118.25399001027"/>
    <n v="0"/>
  </r>
  <r>
    <x v="3"/>
    <x v="45"/>
    <x v="2"/>
    <x v="0"/>
    <n v="7706.07"/>
    <n v="0"/>
  </r>
  <r>
    <x v="3"/>
    <x v="46"/>
    <x v="16"/>
    <x v="1"/>
    <n v="45951.660000000011"/>
    <n v="0"/>
  </r>
  <r>
    <x v="3"/>
    <x v="47"/>
    <x v="17"/>
    <x v="1"/>
    <n v="199919.32845213788"/>
    <n v="0"/>
  </r>
  <r>
    <x v="3"/>
    <x v="48"/>
    <x v="18"/>
    <x v="1"/>
    <n v="3932.84"/>
    <n v="0"/>
  </r>
  <r>
    <x v="4"/>
    <x v="49"/>
    <x v="19"/>
    <x v="0"/>
    <n v="2554.06"/>
    <n v="0"/>
  </r>
  <r>
    <x v="4"/>
    <x v="50"/>
    <x v="19"/>
    <x v="0"/>
    <n v="7670.82"/>
    <n v="0"/>
  </r>
  <r>
    <x v="4"/>
    <x v="51"/>
    <x v="20"/>
    <x v="0"/>
    <n v="89380.832610161495"/>
    <n v="0"/>
  </r>
  <r>
    <x v="4"/>
    <x v="52"/>
    <x v="21"/>
    <x v="0"/>
    <n v="30590.977366380841"/>
    <n v="0"/>
  </r>
  <r>
    <x v="4"/>
    <x v="53"/>
    <x v="19"/>
    <x v="0"/>
    <n v="8586.2000000000007"/>
    <n v="0"/>
  </r>
  <r>
    <x v="4"/>
    <x v="54"/>
    <x v="19"/>
    <x v="0"/>
    <n v="1189.3600000000001"/>
    <n v="0"/>
  </r>
  <r>
    <x v="4"/>
    <x v="55"/>
    <x v="21"/>
    <x v="0"/>
    <n v="2939.9307130502748"/>
    <n v="0"/>
  </r>
  <r>
    <x v="5"/>
    <x v="56"/>
    <x v="22"/>
    <x v="1"/>
    <n v="14942"/>
    <n v="0"/>
  </r>
  <r>
    <x v="5"/>
    <x v="57"/>
    <x v="23"/>
    <x v="1"/>
    <n v="55372.451074828889"/>
    <n v="0"/>
  </r>
  <r>
    <x v="5"/>
    <x v="57"/>
    <x v="12"/>
    <x v="0"/>
    <n v="10423.060000000001"/>
    <m/>
  </r>
  <r>
    <x v="5"/>
    <x v="58"/>
    <x v="12"/>
    <x v="0"/>
    <n v="8669.15"/>
    <n v="0"/>
  </r>
  <r>
    <x v="5"/>
    <x v="59"/>
    <x v="22"/>
    <x v="1"/>
    <n v="14477.530000000006"/>
    <n v="0"/>
  </r>
  <r>
    <x v="5"/>
    <x v="59"/>
    <x v="24"/>
    <x v="1"/>
    <n v="13528.779999999999"/>
    <m/>
  </r>
  <r>
    <x v="5"/>
    <x v="59"/>
    <x v="12"/>
    <x v="0"/>
    <n v="9957.1"/>
    <m/>
  </r>
  <r>
    <x v="5"/>
    <x v="60"/>
    <x v="12"/>
    <x v="0"/>
    <n v="22213.250000000004"/>
    <n v="0"/>
  </r>
  <r>
    <x v="5"/>
    <x v="61"/>
    <x v="23"/>
    <x v="1"/>
    <n v="643"/>
    <n v="0"/>
  </r>
  <r>
    <x v="5"/>
    <x v="61"/>
    <x v="12"/>
    <x v="0"/>
    <n v="293.7661042348185"/>
    <m/>
  </r>
  <r>
    <x v="5"/>
    <x v="62"/>
    <x v="22"/>
    <x v="1"/>
    <n v="83111.039963767224"/>
    <n v="0"/>
  </r>
  <r>
    <x v="5"/>
    <x v="63"/>
    <x v="22"/>
    <x v="1"/>
    <n v="17087.126654906533"/>
    <n v="0"/>
  </r>
  <r>
    <x v="5"/>
    <x v="64"/>
    <x v="22"/>
    <x v="1"/>
    <n v="1829.78"/>
    <n v="0"/>
  </r>
  <r>
    <x v="5"/>
    <x v="64"/>
    <x v="24"/>
    <x v="1"/>
    <n v="3755.4753201220246"/>
    <m/>
  </r>
  <r>
    <x v="5"/>
    <x v="65"/>
    <x v="25"/>
    <x v="1"/>
    <n v="7682.4399999999987"/>
    <n v="0"/>
  </r>
  <r>
    <x v="5"/>
    <x v="66"/>
    <x v="22"/>
    <x v="1"/>
    <n v="12538.178892178244"/>
    <n v="0"/>
  </r>
  <r>
    <x v="5"/>
    <x v="67"/>
    <x v="22"/>
    <x v="1"/>
    <n v="3207.0399999999972"/>
    <n v="0"/>
  </r>
  <r>
    <x v="5"/>
    <x v="67"/>
    <x v="24"/>
    <x v="1"/>
    <n v="3851.6800000000003"/>
    <m/>
  </r>
  <r>
    <x v="5"/>
    <x v="67"/>
    <x v="12"/>
    <x v="0"/>
    <n v="19203.218683072628"/>
    <m/>
  </r>
  <r>
    <x v="5"/>
    <x v="68"/>
    <x v="22"/>
    <x v="1"/>
    <n v="643"/>
    <n v="0"/>
  </r>
  <r>
    <x v="5"/>
    <x v="69"/>
    <x v="22"/>
    <x v="1"/>
    <n v="631.88"/>
    <n v="0"/>
  </r>
  <r>
    <x v="5"/>
    <x v="70"/>
    <x v="22"/>
    <x v="1"/>
    <n v="5993.4599999999991"/>
    <n v="0"/>
  </r>
  <r>
    <x v="5"/>
    <x v="70"/>
    <x v="12"/>
    <x v="0"/>
    <n v="1408.02"/>
    <m/>
  </r>
  <r>
    <x v="5"/>
    <x v="71"/>
    <x v="22"/>
    <x v="1"/>
    <n v="34821.24"/>
    <n v="0"/>
  </r>
  <r>
    <x v="5"/>
    <x v="71"/>
    <x v="24"/>
    <x v="1"/>
    <n v="7663.23"/>
    <m/>
  </r>
  <r>
    <x v="5"/>
    <x v="72"/>
    <x v="22"/>
    <x v="1"/>
    <n v="4891.75"/>
    <n v="0"/>
  </r>
  <r>
    <x v="5"/>
    <x v="72"/>
    <x v="12"/>
    <x v="0"/>
    <n v="5276.4086963073478"/>
    <m/>
  </r>
  <r>
    <x v="5"/>
    <x v="73"/>
    <x v="22"/>
    <x v="1"/>
    <n v="1281.29"/>
    <n v="0"/>
  </r>
  <r>
    <x v="5"/>
    <x v="73"/>
    <x v="24"/>
    <x v="1"/>
    <n v="35962.549386723738"/>
    <m/>
  </r>
  <r>
    <x v="5"/>
    <x v="74"/>
    <x v="22"/>
    <x v="1"/>
    <n v="25763.17"/>
    <n v="0"/>
  </r>
  <r>
    <x v="5"/>
    <x v="75"/>
    <x v="22"/>
    <x v="1"/>
    <n v="14871.48"/>
    <n v="0"/>
  </r>
  <r>
    <x v="5"/>
    <x v="75"/>
    <x v="24"/>
    <x v="1"/>
    <n v="3592.4700000000003"/>
    <m/>
  </r>
  <r>
    <x v="5"/>
    <x v="75"/>
    <x v="12"/>
    <x v="0"/>
    <n v="13959.357037896629"/>
    <m/>
  </r>
  <r>
    <x v="5"/>
    <x v="76"/>
    <x v="22"/>
    <x v="1"/>
    <n v="7008.3099999999986"/>
    <n v="0"/>
  </r>
  <r>
    <x v="5"/>
    <x v="76"/>
    <x v="12"/>
    <x v="0"/>
    <n v="4541.2426175377841"/>
    <m/>
  </r>
  <r>
    <x v="5"/>
    <x v="77"/>
    <x v="22"/>
    <x v="1"/>
    <n v="24423.370000000003"/>
    <n v="0"/>
  </r>
  <r>
    <x v="5"/>
    <x v="77"/>
    <x v="12"/>
    <x v="0"/>
    <n v="11194.333130115985"/>
    <m/>
  </r>
  <r>
    <x v="5"/>
    <x v="78"/>
    <x v="22"/>
    <x v="1"/>
    <n v="18208.443617052621"/>
    <n v="0"/>
  </r>
  <r>
    <x v="6"/>
    <x v="79"/>
    <x v="26"/>
    <x v="1"/>
    <n v="98.44"/>
    <n v="0"/>
  </r>
  <r>
    <x v="6"/>
    <x v="80"/>
    <x v="27"/>
    <x v="1"/>
    <n v="110830.44000000002"/>
    <n v="0"/>
  </r>
  <r>
    <x v="6"/>
    <x v="81"/>
    <x v="28"/>
    <x v="1"/>
    <n v="16520.735273727085"/>
    <n v="0"/>
  </r>
  <r>
    <x v="6"/>
    <x v="82"/>
    <x v="12"/>
    <x v="0"/>
    <n v="23782.66"/>
    <n v="0"/>
  </r>
  <r>
    <x v="6"/>
    <x v="83"/>
    <x v="12"/>
    <x v="0"/>
    <n v="3239.34"/>
    <n v="0"/>
  </r>
  <r>
    <x v="6"/>
    <x v="84"/>
    <x v="29"/>
    <x v="1"/>
    <n v="48881.709999999992"/>
    <n v="0"/>
  </r>
  <r>
    <x v="6"/>
    <x v="85"/>
    <x v="12"/>
    <x v="0"/>
    <n v="10386.24715528215"/>
    <n v="0"/>
  </r>
  <r>
    <x v="6"/>
    <x v="86"/>
    <x v="12"/>
    <x v="0"/>
    <n v="1391.54"/>
    <n v="0"/>
  </r>
  <r>
    <x v="6"/>
    <x v="87"/>
    <x v="12"/>
    <x v="0"/>
    <n v="61966.7"/>
    <n v="0"/>
  </r>
  <r>
    <x v="6"/>
    <x v="88"/>
    <x v="12"/>
    <x v="0"/>
    <n v="30738.510870016937"/>
    <n v="0"/>
  </r>
  <r>
    <x v="6"/>
    <x v="89"/>
    <x v="12"/>
    <x v="0"/>
    <n v="71016.983542211194"/>
    <n v="0"/>
  </r>
  <r>
    <x v="6"/>
    <x v="90"/>
    <x v="12"/>
    <x v="0"/>
    <n v="24434"/>
    <n v="0"/>
  </r>
  <r>
    <x v="6"/>
    <x v="91"/>
    <x v="12"/>
    <x v="0"/>
    <n v="19111.294009844816"/>
    <n v="0"/>
  </r>
  <r>
    <x v="6"/>
    <x v="92"/>
    <x v="12"/>
    <x v="0"/>
    <n v="4118.6499999999996"/>
    <n v="0"/>
  </r>
  <r>
    <x v="6"/>
    <x v="93"/>
    <x v="12"/>
    <x v="0"/>
    <n v="25473.417041356086"/>
    <n v="0"/>
  </r>
  <r>
    <x v="6"/>
    <x v="94"/>
    <x v="12"/>
    <x v="0"/>
    <n v="11309.15584469854"/>
    <n v="0"/>
  </r>
  <r>
    <x v="6"/>
    <x v="95"/>
    <x v="12"/>
    <x v="0"/>
    <n v="2650.6133031759518"/>
    <n v="0"/>
  </r>
  <r>
    <x v="6"/>
    <x v="96"/>
    <x v="12"/>
    <x v="0"/>
    <n v="34177.374761388557"/>
    <n v="0"/>
  </r>
  <r>
    <x v="7"/>
    <x v="97"/>
    <x v="30"/>
    <x v="0"/>
    <n v="72839.860000000015"/>
    <n v="0"/>
  </r>
  <r>
    <x v="7"/>
    <x v="98"/>
    <x v="30"/>
    <x v="0"/>
    <n v="21013.43"/>
    <n v="0"/>
  </r>
  <r>
    <x v="7"/>
    <x v="99"/>
    <x v="30"/>
    <x v="0"/>
    <n v="81457.64"/>
    <n v="0"/>
  </r>
  <r>
    <x v="7"/>
    <x v="100"/>
    <x v="30"/>
    <x v="0"/>
    <n v="90240.223463307615"/>
    <n v="0"/>
  </r>
  <r>
    <x v="7"/>
    <x v="101"/>
    <x v="30"/>
    <x v="0"/>
    <n v="4779.7"/>
    <n v="0"/>
  </r>
  <r>
    <x v="7"/>
    <x v="102"/>
    <x v="30"/>
    <x v="0"/>
    <n v="33919.641859454583"/>
    <n v="0"/>
  </r>
  <r>
    <x v="7"/>
    <x v="103"/>
    <x v="30"/>
    <x v="0"/>
    <n v="63167.969999999987"/>
    <n v="0"/>
  </r>
  <r>
    <x v="7"/>
    <x v="104"/>
    <x v="30"/>
    <x v="0"/>
    <n v="129609.68452055032"/>
    <n v="0"/>
  </r>
  <r>
    <x v="7"/>
    <x v="105"/>
    <x v="30"/>
    <x v="0"/>
    <n v="27792.86825067208"/>
    <n v="0"/>
  </r>
  <r>
    <x v="8"/>
    <x v="106"/>
    <x v="31"/>
    <x v="1"/>
    <n v="28141.199999999997"/>
    <n v="0"/>
  </r>
  <r>
    <x v="8"/>
    <x v="107"/>
    <x v="32"/>
    <x v="0"/>
    <n v="104352.72000000003"/>
    <n v="0"/>
  </r>
  <r>
    <x v="8"/>
    <x v="108"/>
    <x v="31"/>
    <x v="1"/>
    <n v="184351.37252975412"/>
    <n v="0"/>
  </r>
  <r>
    <x v="8"/>
    <x v="109"/>
    <x v="32"/>
    <x v="0"/>
    <n v="49508.419999999991"/>
    <n v="0"/>
  </r>
  <r>
    <x v="8"/>
    <x v="110"/>
    <x v="32"/>
    <x v="0"/>
    <n v="26747.720000000005"/>
    <n v="0"/>
  </r>
  <r>
    <x v="8"/>
    <x v="111"/>
    <x v="31"/>
    <x v="1"/>
    <n v="71727.074222227995"/>
    <n v="0"/>
  </r>
  <r>
    <x v="8"/>
    <x v="112"/>
    <x v="31"/>
    <x v="1"/>
    <n v="23903.310617821146"/>
    <n v="0"/>
  </r>
  <r>
    <x v="9"/>
    <x v="113"/>
    <x v="33"/>
    <x v="1"/>
    <n v="306.47000000000003"/>
    <n v="0"/>
  </r>
  <r>
    <x v="9"/>
    <x v="113"/>
    <x v="12"/>
    <x v="0"/>
    <n v="10812.970809158709"/>
    <m/>
  </r>
  <r>
    <x v="9"/>
    <x v="114"/>
    <x v="34"/>
    <x v="0"/>
    <n v="57302.45"/>
    <n v="0"/>
  </r>
  <r>
    <x v="9"/>
    <x v="115"/>
    <x v="35"/>
    <x v="1"/>
    <n v="5229.3999999999996"/>
    <n v="0"/>
  </r>
  <r>
    <x v="9"/>
    <x v="115"/>
    <x v="33"/>
    <x v="1"/>
    <n v="919.41"/>
    <m/>
  </r>
  <r>
    <x v="9"/>
    <x v="115"/>
    <x v="12"/>
    <x v="0"/>
    <n v="67175.700356570233"/>
    <m/>
  </r>
  <r>
    <x v="9"/>
    <x v="116"/>
    <x v="12"/>
    <x v="0"/>
    <n v="874.92000000000007"/>
    <n v="0"/>
  </r>
  <r>
    <x v="9"/>
    <x v="117"/>
    <x v="12"/>
    <x v="0"/>
    <n v="79604.318650707472"/>
    <n v="0"/>
  </r>
  <r>
    <x v="9"/>
    <x v="118"/>
    <x v="33"/>
    <x v="1"/>
    <n v="1391.54"/>
    <n v="0"/>
  </r>
  <r>
    <x v="9"/>
    <x v="118"/>
    <x v="12"/>
    <x v="0"/>
    <n v="449.2"/>
    <m/>
  </r>
  <r>
    <x v="9"/>
    <x v="119"/>
    <x v="33"/>
    <x v="1"/>
    <n v="4869.42"/>
    <n v="0"/>
  </r>
  <r>
    <x v="9"/>
    <x v="119"/>
    <x v="12"/>
    <x v="0"/>
    <n v="6523.6399999999994"/>
    <m/>
  </r>
  <r>
    <x v="9"/>
    <x v="120"/>
    <x v="12"/>
    <x v="0"/>
    <n v="30494.850977466911"/>
    <n v="0"/>
  </r>
  <r>
    <x v="9"/>
    <x v="121"/>
    <x v="12"/>
    <x v="0"/>
    <n v="12215.560000000001"/>
    <n v="0"/>
  </r>
  <r>
    <x v="9"/>
    <x v="122"/>
    <x v="36"/>
    <x v="1"/>
    <n v="330963.34642042016"/>
    <n v="0"/>
  </r>
  <r>
    <x v="9"/>
    <x v="123"/>
    <x v="33"/>
    <x v="1"/>
    <n v="33790.050000000003"/>
    <n v="0"/>
  </r>
  <r>
    <x v="9"/>
    <x v="123"/>
    <x v="12"/>
    <x v="0"/>
    <n v="12140.656195621676"/>
    <m/>
  </r>
  <r>
    <x v="9"/>
    <x v="124"/>
    <x v="35"/>
    <x v="1"/>
    <n v="112209.06"/>
    <n v="0"/>
  </r>
  <r>
    <x v="9"/>
    <x v="124"/>
    <x v="33"/>
    <x v="1"/>
    <n v="919.41"/>
    <m/>
  </r>
  <r>
    <x v="9"/>
    <x v="124"/>
    <x v="12"/>
    <x v="0"/>
    <n v="52831.473282042003"/>
    <m/>
  </r>
  <r>
    <x v="9"/>
    <x v="125"/>
    <x v="35"/>
    <x v="1"/>
    <n v="17310.36"/>
    <n v="0"/>
  </r>
  <r>
    <x v="9"/>
    <x v="125"/>
    <x v="12"/>
    <x v="0"/>
    <n v="34096.14"/>
    <m/>
  </r>
  <r>
    <x v="9"/>
    <x v="126"/>
    <x v="37"/>
    <x v="0"/>
    <n v="336593.18586826383"/>
    <n v="0"/>
  </r>
  <r>
    <x v="9"/>
    <x v="127"/>
    <x v="38"/>
    <x v="0"/>
    <n v="9426.1880021366524"/>
    <n v="0"/>
  </r>
  <r>
    <x v="9"/>
    <x v="128"/>
    <x v="12"/>
    <x v="0"/>
    <n v="42104.169999999991"/>
    <n v="0"/>
  </r>
  <r>
    <x v="9"/>
    <x v="129"/>
    <x v="12"/>
    <x v="0"/>
    <n v="37952.005944256744"/>
    <n v="0"/>
  </r>
  <r>
    <x v="9"/>
    <x v="130"/>
    <x v="35"/>
    <x v="1"/>
    <n v="10233.68"/>
    <m/>
  </r>
  <r>
    <x v="9"/>
    <x v="130"/>
    <x v="33"/>
    <x v="1"/>
    <n v="612.94000000000005"/>
    <n v="0"/>
  </r>
  <r>
    <x v="9"/>
    <x v="130"/>
    <x v="12"/>
    <x v="0"/>
    <n v="26587.92572817966"/>
    <m/>
  </r>
  <r>
    <x v="9"/>
    <x v="131"/>
    <x v="33"/>
    <x v="1"/>
    <n v="50556.317265320467"/>
    <n v="0"/>
  </r>
  <r>
    <x v="10"/>
    <x v="132"/>
    <x v="39"/>
    <x v="0"/>
    <n v="1328.24"/>
    <n v="0"/>
  </r>
  <r>
    <x v="10"/>
    <x v="133"/>
    <x v="40"/>
    <x v="0"/>
    <n v="31641.34"/>
    <n v="0"/>
  </r>
  <r>
    <x v="10"/>
    <x v="134"/>
    <x v="41"/>
    <x v="1"/>
    <n v="81482.02"/>
    <n v="0"/>
  </r>
  <r>
    <x v="10"/>
    <x v="134"/>
    <x v="40"/>
    <x v="0"/>
    <n v="7733.54"/>
    <m/>
  </r>
  <r>
    <x v="10"/>
    <x v="134"/>
    <x v="39"/>
    <x v="0"/>
    <n v="2089.08"/>
    <m/>
  </r>
  <r>
    <x v="10"/>
    <x v="135"/>
    <x v="42"/>
    <x v="0"/>
    <n v="1386.1"/>
    <n v="0"/>
  </r>
  <r>
    <x v="10"/>
    <x v="136"/>
    <x v="42"/>
    <x v="0"/>
    <n v="5544.4"/>
    <n v="0"/>
  </r>
  <r>
    <x v="10"/>
    <x v="137"/>
    <x v="42"/>
    <x v="0"/>
    <n v="3407.2200000000003"/>
    <n v="0"/>
  </r>
  <r>
    <x v="10"/>
    <x v="138"/>
    <x v="42"/>
    <x v="0"/>
    <n v="38576.840635274224"/>
    <n v="0"/>
  </r>
  <r>
    <x v="10"/>
    <x v="139"/>
    <x v="39"/>
    <x v="0"/>
    <n v="4397.4353461247802"/>
    <n v="0"/>
  </r>
  <r>
    <x v="10"/>
    <x v="140"/>
    <x v="39"/>
    <x v="0"/>
    <n v="4634.3999999999996"/>
    <n v="0"/>
  </r>
  <r>
    <x v="10"/>
    <x v="141"/>
    <x v="39"/>
    <x v="0"/>
    <n v="11188.24"/>
    <n v="0"/>
  </r>
  <r>
    <x v="10"/>
    <x v="142"/>
    <x v="42"/>
    <x v="0"/>
    <n v="4501.82"/>
    <n v="0"/>
  </r>
  <r>
    <x v="11"/>
    <x v="143"/>
    <x v="43"/>
    <x v="1"/>
    <n v="25000"/>
    <n v="0"/>
  </r>
  <r>
    <x v="11"/>
    <x v="143"/>
    <x v="44"/>
    <x v="0"/>
    <n v="14344.22"/>
    <m/>
  </r>
  <r>
    <x v="11"/>
    <x v="144"/>
    <x v="45"/>
    <x v="1"/>
    <n v="2209.34"/>
    <n v="0"/>
  </r>
  <r>
    <x v="11"/>
    <x v="145"/>
    <x v="32"/>
    <x v="0"/>
    <n v="155889.94999999998"/>
    <n v="0"/>
  </r>
  <r>
    <x v="11"/>
    <x v="146"/>
    <x v="43"/>
    <x v="1"/>
    <n v="68244.282345891363"/>
    <n v="0"/>
  </r>
  <r>
    <x v="11"/>
    <x v="146"/>
    <x v="32"/>
    <x v="0"/>
    <n v="13300.86"/>
    <m/>
  </r>
  <r>
    <x v="11"/>
    <x v="147"/>
    <x v="43"/>
    <x v="1"/>
    <n v="62842.1"/>
    <n v="0"/>
  </r>
  <r>
    <x v="11"/>
    <x v="147"/>
    <x v="32"/>
    <x v="0"/>
    <n v="8999.9"/>
    <m/>
  </r>
  <r>
    <x v="11"/>
    <x v="148"/>
    <x v="45"/>
    <x v="1"/>
    <n v="6716.68"/>
    <n v="0"/>
  </r>
  <r>
    <x v="11"/>
    <x v="149"/>
    <x v="45"/>
    <x v="1"/>
    <n v="12371.760713050273"/>
    <n v="0"/>
  </r>
  <r>
    <x v="11"/>
    <x v="149"/>
    <x v="46"/>
    <x v="1"/>
    <n v="23060.15"/>
    <m/>
  </r>
  <r>
    <x v="11"/>
    <x v="150"/>
    <x v="45"/>
    <x v="1"/>
    <n v="65892.679999999993"/>
    <n v="0"/>
  </r>
  <r>
    <x v="11"/>
    <x v="150"/>
    <x v="46"/>
    <x v="1"/>
    <n v="3799.88"/>
    <m/>
  </r>
  <r>
    <x v="11"/>
    <x v="150"/>
    <x v="44"/>
    <x v="0"/>
    <n v="9612.1"/>
    <m/>
  </r>
  <r>
    <x v="11"/>
    <x v="151"/>
    <x v="45"/>
    <x v="1"/>
    <n v="15161.382104071514"/>
    <n v="0"/>
  </r>
  <r>
    <x v="11"/>
    <x v="151"/>
    <x v="46"/>
    <x v="1"/>
    <n v="4282"/>
    <m/>
  </r>
  <r>
    <x v="11"/>
    <x v="151"/>
    <x v="44"/>
    <x v="0"/>
    <n v="14161.422104071513"/>
    <m/>
  </r>
  <r>
    <x v="11"/>
    <x v="152"/>
    <x v="45"/>
    <x v="1"/>
    <n v="42293.150633920406"/>
    <n v="0"/>
  </r>
  <r>
    <x v="11"/>
    <x v="153"/>
    <x v="45"/>
    <x v="1"/>
    <n v="82089.66"/>
    <n v="0"/>
  </r>
  <r>
    <x v="11"/>
    <x v="153"/>
    <x v="44"/>
    <x v="0"/>
    <n v="18352.774747329328"/>
    <m/>
  </r>
  <r>
    <x v="11"/>
    <x v="154"/>
    <x v="45"/>
    <x v="1"/>
    <n v="1391.54"/>
    <n v="0"/>
  </r>
  <r>
    <x v="11"/>
    <x v="155"/>
    <x v="45"/>
    <x v="1"/>
    <n v="17648.699999999997"/>
    <n v="0"/>
  </r>
  <r>
    <x v="11"/>
    <x v="155"/>
    <x v="46"/>
    <x v="1"/>
    <n v="16697"/>
    <m/>
  </r>
  <r>
    <x v="11"/>
    <x v="156"/>
    <x v="45"/>
    <x v="1"/>
    <n v="4315.12"/>
    <n v="0"/>
  </r>
  <r>
    <x v="11"/>
    <x v="157"/>
    <x v="12"/>
    <x v="0"/>
    <n v="2624.24"/>
    <n v="0"/>
  </r>
  <r>
    <x v="11"/>
    <x v="158"/>
    <x v="45"/>
    <x v="1"/>
    <n v="19526.177700472261"/>
    <n v="0"/>
  </r>
  <r>
    <x v="11"/>
    <x v="159"/>
    <x v="45"/>
    <x v="1"/>
    <n v="20881.8"/>
    <n v="0"/>
  </r>
  <r>
    <x v="11"/>
    <x v="160"/>
    <x v="45"/>
    <x v="1"/>
    <n v="14360"/>
    <n v="0"/>
  </r>
  <r>
    <x v="11"/>
    <x v="160"/>
    <x v="46"/>
    <x v="1"/>
    <n v="32830.652777335075"/>
    <m/>
  </r>
  <r>
    <x v="11"/>
    <x v="161"/>
    <x v="45"/>
    <x v="1"/>
    <n v="26858.227785740124"/>
    <n v="0"/>
  </r>
  <r>
    <x v="12"/>
    <x v="162"/>
    <x v="12"/>
    <x v="0"/>
    <n v="39194.630000000005"/>
    <n v="0"/>
  </r>
  <r>
    <x v="12"/>
    <x v="163"/>
    <x v="12"/>
    <x v="0"/>
    <n v="27659.72"/>
    <n v="0"/>
  </r>
  <r>
    <x v="12"/>
    <x v="164"/>
    <x v="12"/>
    <x v="0"/>
    <n v="4797.1125912200587"/>
    <n v="0"/>
  </r>
  <r>
    <x v="12"/>
    <x v="165"/>
    <x v="12"/>
    <x v="0"/>
    <n v="443"/>
    <n v="0"/>
  </r>
  <r>
    <x v="12"/>
    <x v="166"/>
    <x v="12"/>
    <x v="0"/>
    <n v="79386.304868477353"/>
    <n v="0"/>
  </r>
  <r>
    <x v="12"/>
    <x v="167"/>
    <x v="47"/>
    <x v="1"/>
    <n v="69317.239999999991"/>
    <n v="0"/>
  </r>
  <r>
    <x v="12"/>
    <x v="168"/>
    <x v="12"/>
    <x v="0"/>
    <n v="122795.0701043249"/>
    <n v="0"/>
  </r>
  <r>
    <x v="12"/>
    <x v="169"/>
    <x v="12"/>
    <x v="0"/>
    <n v="84450.52"/>
    <n v="0"/>
  </r>
  <r>
    <x v="12"/>
    <x v="170"/>
    <x v="12"/>
    <x v="0"/>
    <n v="14478.449999999999"/>
    <n v="0"/>
  </r>
  <r>
    <x v="12"/>
    <x v="171"/>
    <x v="12"/>
    <x v="0"/>
    <n v="12409.631968564396"/>
    <n v="0"/>
  </r>
  <r>
    <x v="12"/>
    <x v="172"/>
    <x v="12"/>
    <x v="0"/>
    <n v="28625.079999999998"/>
    <n v="0"/>
  </r>
  <r>
    <x v="13"/>
    <x v="173"/>
    <x v="48"/>
    <x v="0"/>
    <n v="966.74"/>
    <n v="0"/>
  </r>
  <r>
    <x v="13"/>
    <x v="174"/>
    <x v="49"/>
    <x v="0"/>
    <n v="6637.271126801229"/>
    <n v="0"/>
  </r>
  <r>
    <x v="13"/>
    <x v="175"/>
    <x v="48"/>
    <x v="0"/>
    <n v="12029.939999999999"/>
    <n v="0"/>
  </r>
  <r>
    <x v="13"/>
    <x v="176"/>
    <x v="38"/>
    <x v="0"/>
    <n v="16963.845238088848"/>
    <n v="0"/>
  </r>
  <r>
    <x v="13"/>
    <x v="177"/>
    <x v="38"/>
    <x v="0"/>
    <n v="678.04"/>
    <n v="0"/>
  </r>
  <r>
    <x v="13"/>
    <x v="178"/>
    <x v="34"/>
    <x v="1"/>
    <n v="77838.064554615572"/>
    <n v="0"/>
  </r>
  <r>
    <x v="13"/>
    <x v="179"/>
    <x v="48"/>
    <x v="0"/>
    <n v="1411.9769373107708"/>
    <n v="0"/>
  </r>
  <r>
    <x v="13"/>
    <x v="180"/>
    <x v="38"/>
    <x v="0"/>
    <n v="2159.08"/>
    <n v="0"/>
  </r>
  <r>
    <x v="13"/>
    <x v="181"/>
    <x v="38"/>
    <x v="0"/>
    <n v="450.07000000000005"/>
    <n v="0"/>
  </r>
  <r>
    <x v="13"/>
    <x v="182"/>
    <x v="49"/>
    <x v="0"/>
    <n v="23152.129999999997"/>
    <n v="0"/>
  </r>
  <r>
    <x v="13"/>
    <x v="183"/>
    <x v="48"/>
    <x v="0"/>
    <n v="3072.44"/>
    <n v="0"/>
  </r>
  <r>
    <x v="14"/>
    <x v="184"/>
    <x v="46"/>
    <x v="0"/>
    <n v="12498.143778603309"/>
    <n v="0"/>
  </r>
  <r>
    <x v="14"/>
    <x v="185"/>
    <x v="50"/>
    <x v="1"/>
    <n v="1563.16"/>
    <n v="0"/>
  </r>
  <r>
    <x v="14"/>
    <x v="186"/>
    <x v="46"/>
    <x v="0"/>
    <n v="438.24"/>
    <n v="0"/>
  </r>
  <r>
    <x v="14"/>
    <x v="187"/>
    <x v="46"/>
    <x v="0"/>
    <n v="3428.9838404303036"/>
    <n v="0"/>
  </r>
  <r>
    <x v="14"/>
    <x v="188"/>
    <x v="46"/>
    <x v="0"/>
    <n v="10288"/>
    <n v="0"/>
  </r>
  <r>
    <x v="14"/>
    <x v="189"/>
    <x v="50"/>
    <x v="1"/>
    <n v="45431.570000000007"/>
    <n v="0"/>
  </r>
  <r>
    <x v="14"/>
    <x v="190"/>
    <x v="51"/>
    <x v="0"/>
    <n v="15790.560000000001"/>
    <n v="0"/>
  </r>
  <r>
    <x v="14"/>
    <x v="191"/>
    <x v="46"/>
    <x v="0"/>
    <n v="28095.82"/>
    <n v="0"/>
  </r>
  <r>
    <x v="14"/>
    <x v="192"/>
    <x v="46"/>
    <x v="0"/>
    <n v="3292.94"/>
    <n v="0"/>
  </r>
  <r>
    <x v="14"/>
    <x v="193"/>
    <x v="46"/>
    <x v="0"/>
    <n v="64263.134164830335"/>
    <n v="0"/>
  </r>
  <r>
    <x v="14"/>
    <x v="194"/>
    <x v="46"/>
    <x v="0"/>
    <n v="36813.71313011599"/>
    <n v="0"/>
  </r>
  <r>
    <x v="14"/>
    <x v="195"/>
    <x v="46"/>
    <x v="0"/>
    <n v="1191.06"/>
    <n v="0"/>
  </r>
  <r>
    <x v="14"/>
    <x v="196"/>
    <x v="46"/>
    <x v="0"/>
    <n v="32097.2852814295"/>
    <n v="0"/>
  </r>
  <r>
    <x v="14"/>
    <x v="197"/>
    <x v="46"/>
    <x v="0"/>
    <n v="10841.267836468611"/>
    <n v="0"/>
  </r>
  <r>
    <x v="14"/>
    <x v="198"/>
    <x v="52"/>
    <x v="1"/>
    <n v="83985.739999999991"/>
    <n v="0"/>
  </r>
  <r>
    <x v="14"/>
    <x v="199"/>
    <x v="46"/>
    <x v="1"/>
    <n v="156215.98320197623"/>
    <n v="0"/>
  </r>
  <r>
    <x v="14"/>
    <x v="200"/>
    <x v="46"/>
    <x v="0"/>
    <n v="1929"/>
    <n v="0"/>
  </r>
  <r>
    <x v="14"/>
    <x v="201"/>
    <x v="46"/>
    <x v="0"/>
    <n v="6773.079999999999"/>
    <n v="0"/>
  </r>
  <r>
    <x v="14"/>
    <x v="202"/>
    <x v="53"/>
    <x v="1"/>
    <n v="143305.77430455489"/>
    <n v="0"/>
  </r>
  <r>
    <x v="14"/>
    <x v="203"/>
    <x v="46"/>
    <x v="0"/>
    <n v="47949.620000000017"/>
    <n v="0"/>
  </r>
  <r>
    <x v="14"/>
    <x v="204"/>
    <x v="46"/>
    <x v="0"/>
    <n v="7589.9591566112849"/>
    <n v="0"/>
  </r>
  <r>
    <x v="15"/>
    <x v="205"/>
    <x v="54"/>
    <x v="1"/>
    <n v="4430"/>
    <n v="0"/>
  </r>
  <r>
    <x v="15"/>
    <x v="206"/>
    <x v="54"/>
    <x v="1"/>
    <n v="448585.40384776553"/>
    <n v="9601.48"/>
  </r>
  <r>
    <x v="15"/>
    <x v="206"/>
    <x v="12"/>
    <x v="0"/>
    <n v="484731.38"/>
    <m/>
  </r>
  <r>
    <x v="15"/>
    <x v="207"/>
    <x v="54"/>
    <x v="1"/>
    <n v="9438.76"/>
    <n v="0"/>
  </r>
  <r>
    <x v="15"/>
    <x v="207"/>
    <x v="12"/>
    <x v="0"/>
    <n v="41810.600965707141"/>
    <m/>
  </r>
  <r>
    <x v="15"/>
    <x v="208"/>
    <x v="54"/>
    <x v="1"/>
    <n v="17765"/>
    <n v="0"/>
  </r>
  <r>
    <x v="15"/>
    <x v="208"/>
    <x v="12"/>
    <x v="0"/>
    <n v="76593.276260553277"/>
    <m/>
  </r>
  <r>
    <x v="15"/>
    <x v="209"/>
    <x v="55"/>
    <x v="0"/>
    <n v="6953.8069612719974"/>
    <n v="0"/>
  </r>
  <r>
    <x v="16"/>
    <x v="210"/>
    <x v="56"/>
    <x v="1"/>
    <n v="28442"/>
    <n v="0"/>
  </r>
  <r>
    <x v="16"/>
    <x v="211"/>
    <x v="56"/>
    <x v="1"/>
    <n v="39866"/>
    <n v="0"/>
  </r>
  <r>
    <x v="16"/>
    <x v="211"/>
    <x v="12"/>
    <x v="0"/>
    <n v="11694.473977720836"/>
    <m/>
  </r>
  <r>
    <x v="16"/>
    <x v="212"/>
    <x v="56"/>
    <x v="1"/>
    <n v="13006.197729590423"/>
    <n v="0"/>
  </r>
  <r>
    <x v="16"/>
    <x v="213"/>
    <x v="56"/>
    <x v="1"/>
    <n v="12851.48562576175"/>
    <n v="0"/>
  </r>
  <r>
    <x v="16"/>
    <x v="214"/>
    <x v="56"/>
    <x v="1"/>
    <n v="356928.36178782512"/>
    <n v="0"/>
  </r>
  <r>
    <x v="16"/>
    <x v="214"/>
    <x v="12"/>
    <x v="0"/>
    <n v="1021210.5100000002"/>
    <m/>
  </r>
  <r>
    <x v="16"/>
    <x v="215"/>
    <x v="57"/>
    <x v="0"/>
    <n v="12420.080000000002"/>
    <n v="0"/>
  </r>
  <r>
    <x v="16"/>
    <x v="216"/>
    <x v="12"/>
    <x v="0"/>
    <n v="121171.83794305939"/>
    <n v="0"/>
  </r>
  <r>
    <x v="16"/>
    <x v="217"/>
    <x v="56"/>
    <x v="1"/>
    <n v="6924.49"/>
    <n v="0"/>
  </r>
  <r>
    <x v="17"/>
    <x v="218"/>
    <x v="58"/>
    <x v="0"/>
    <n v="37442.659999999996"/>
    <n v="0"/>
  </r>
  <r>
    <x v="17"/>
    <x v="219"/>
    <x v="59"/>
    <x v="1"/>
    <n v="711516.1694591773"/>
    <n v="0"/>
  </r>
  <r>
    <x v="17"/>
    <x v="220"/>
    <x v="59"/>
    <x v="1"/>
    <n v="19152.065689582938"/>
    <n v="0"/>
  </r>
  <r>
    <x v="17"/>
    <x v="221"/>
    <x v="59"/>
    <x v="1"/>
    <n v="80113.777526983264"/>
    <n v="0"/>
  </r>
  <r>
    <x v="17"/>
    <x v="222"/>
    <x v="59"/>
    <x v="1"/>
    <n v="2772.2"/>
    <n v="0"/>
  </r>
  <r>
    <x v="17"/>
    <x v="223"/>
    <x v="60"/>
    <x v="1"/>
    <n v="341950.7685185608"/>
    <n v="0"/>
  </r>
  <r>
    <x v="17"/>
    <x v="224"/>
    <x v="60"/>
    <x v="1"/>
    <n v="27592.926085853971"/>
    <n v="0"/>
  </r>
  <r>
    <x v="18"/>
    <x v="225"/>
    <x v="57"/>
    <x v="0"/>
    <n v="153661.23738099582"/>
    <n v="0"/>
  </r>
  <r>
    <x v="18"/>
    <x v="226"/>
    <x v="57"/>
    <x v="0"/>
    <n v="6705.8893753329994"/>
    <n v="0"/>
  </r>
  <r>
    <x v="18"/>
    <x v="227"/>
    <x v="57"/>
    <x v="0"/>
    <n v="3435.53"/>
    <n v="0"/>
  </r>
  <r>
    <x v="18"/>
    <x v="228"/>
    <x v="57"/>
    <x v="0"/>
    <n v="44403.47"/>
    <n v="0"/>
  </r>
  <r>
    <x v="18"/>
    <x v="229"/>
    <x v="61"/>
    <x v="0"/>
    <n v="6879.7100000000009"/>
    <n v="0"/>
  </r>
  <r>
    <x v="18"/>
    <x v="230"/>
    <x v="57"/>
    <x v="0"/>
    <n v="2953.79"/>
    <n v="0"/>
  </r>
  <r>
    <x v="19"/>
    <x v="231"/>
    <x v="62"/>
    <x v="1"/>
    <n v="70436.200000000012"/>
    <n v="0"/>
  </r>
  <r>
    <x v="19"/>
    <x v="232"/>
    <x v="12"/>
    <x v="0"/>
    <n v="21688.560000000001"/>
    <n v="0"/>
  </r>
  <r>
    <x v="19"/>
    <x v="233"/>
    <x v="63"/>
    <x v="1"/>
    <n v="34910.458161284623"/>
    <n v="0"/>
  </r>
  <r>
    <x v="19"/>
    <x v="234"/>
    <x v="12"/>
    <x v="0"/>
    <n v="43407.475332370828"/>
    <n v="0"/>
  </r>
  <r>
    <x v="19"/>
    <x v="235"/>
    <x v="6"/>
    <x v="1"/>
    <n v="1723342.6344657713"/>
    <n v="0"/>
  </r>
  <r>
    <x v="19"/>
    <x v="236"/>
    <x v="12"/>
    <x v="0"/>
    <n v="12607.449999999999"/>
    <n v="0"/>
  </r>
  <r>
    <x v="19"/>
    <x v="237"/>
    <x v="12"/>
    <x v="0"/>
    <n v="90685.879999999976"/>
    <n v="0"/>
  </r>
  <r>
    <x v="19"/>
    <x v="238"/>
    <x v="12"/>
    <x v="0"/>
    <n v="7404.8099999999995"/>
    <n v="0"/>
  </r>
  <r>
    <x v="19"/>
    <x v="239"/>
    <x v="64"/>
    <x v="0"/>
    <n v="8702.5313539156905"/>
    <n v="0"/>
  </r>
  <r>
    <x v="19"/>
    <x v="240"/>
    <x v="12"/>
    <x v="0"/>
    <n v="3447.11"/>
    <n v="0"/>
  </r>
  <r>
    <x v="20"/>
    <x v="241"/>
    <x v="65"/>
    <x v="0"/>
    <n v="90549.355215063581"/>
    <n v="0"/>
  </r>
  <r>
    <x v="20"/>
    <x v="242"/>
    <x v="65"/>
    <x v="0"/>
    <n v="11482.372932693715"/>
    <n v="0"/>
  </r>
  <r>
    <x v="20"/>
    <x v="242"/>
    <x v="66"/>
    <x v="1"/>
    <n v="2613.04"/>
    <m/>
  </r>
  <r>
    <x v="20"/>
    <x v="243"/>
    <x v="65"/>
    <x v="0"/>
    <n v="22437.284915568947"/>
    <n v="0"/>
  </r>
  <r>
    <x v="20"/>
    <x v="243"/>
    <x v="66"/>
    <x v="1"/>
    <n v="13791.92"/>
    <m/>
  </r>
  <r>
    <x v="20"/>
    <x v="244"/>
    <x v="67"/>
    <x v="1"/>
    <n v="50777.09"/>
    <n v="0"/>
  </r>
  <r>
    <x v="20"/>
    <x v="244"/>
    <x v="65"/>
    <x v="0"/>
    <n v="8917.86"/>
    <m/>
  </r>
  <r>
    <x v="20"/>
    <x v="244"/>
    <x v="66"/>
    <x v="1"/>
    <n v="8122.3"/>
    <m/>
  </r>
  <r>
    <x v="20"/>
    <x v="244"/>
    <x v="12"/>
    <x v="0"/>
    <n v="15778.44"/>
    <m/>
  </r>
  <r>
    <x v="20"/>
    <x v="245"/>
    <x v="65"/>
    <x v="0"/>
    <n v="3350.0250644634239"/>
    <n v="0"/>
  </r>
  <r>
    <x v="20"/>
    <x v="245"/>
    <x v="66"/>
    <x v="1"/>
    <n v="891.02"/>
    <m/>
  </r>
  <r>
    <x v="20"/>
    <x v="246"/>
    <x v="65"/>
    <x v="0"/>
    <n v="7105.64"/>
    <n v="0"/>
  </r>
  <r>
    <x v="20"/>
    <x v="246"/>
    <x v="66"/>
    <x v="1"/>
    <n v="2572.13"/>
    <m/>
  </r>
  <r>
    <x v="20"/>
    <x v="246"/>
    <x v="12"/>
    <x v="0"/>
    <n v="9248.0400000000009"/>
    <m/>
  </r>
  <r>
    <x v="20"/>
    <x v="247"/>
    <x v="66"/>
    <x v="1"/>
    <n v="120463.38490716121"/>
    <n v="0"/>
  </r>
  <r>
    <x v="20"/>
    <x v="248"/>
    <x v="66"/>
    <x v="1"/>
    <n v="14798.322385626449"/>
    <n v="0"/>
  </r>
  <r>
    <x v="20"/>
    <x v="249"/>
    <x v="65"/>
    <x v="0"/>
    <n v="6217.6"/>
    <n v="0"/>
  </r>
  <r>
    <x v="20"/>
    <x v="249"/>
    <x v="68"/>
    <x v="1"/>
    <n v="3374.21"/>
    <m/>
  </r>
  <r>
    <x v="20"/>
    <x v="249"/>
    <x v="66"/>
    <x v="1"/>
    <n v="6710.74"/>
    <m/>
  </r>
  <r>
    <x v="20"/>
    <x v="250"/>
    <x v="65"/>
    <x v="0"/>
    <n v="21611.96"/>
    <n v="0"/>
  </r>
  <r>
    <x v="20"/>
    <x v="250"/>
    <x v="66"/>
    <x v="1"/>
    <n v="9246.86"/>
    <m/>
  </r>
  <r>
    <x v="20"/>
    <x v="251"/>
    <x v="65"/>
    <x v="0"/>
    <n v="37802.54644900019"/>
    <n v="0"/>
  </r>
  <r>
    <x v="20"/>
    <x v="251"/>
    <x v="66"/>
    <x v="1"/>
    <n v="23377.68"/>
    <m/>
  </r>
  <r>
    <x v="20"/>
    <x v="252"/>
    <x v="65"/>
    <x v="0"/>
    <n v="53144.028200995104"/>
    <n v="0"/>
  </r>
  <r>
    <x v="21"/>
    <x v="253"/>
    <x v="12"/>
    <x v="0"/>
    <n v="12515.339879713025"/>
    <n v="0"/>
  </r>
  <r>
    <x v="21"/>
    <x v="254"/>
    <x v="69"/>
    <x v="0"/>
    <n v="11940.748527986098"/>
    <n v="0"/>
  </r>
  <r>
    <x v="21"/>
    <x v="255"/>
    <x v="69"/>
    <x v="0"/>
    <n v="39431.680000000008"/>
    <n v="0"/>
  </r>
  <r>
    <x v="21"/>
    <x v="256"/>
    <x v="69"/>
    <x v="0"/>
    <n v="3020.2599999999998"/>
    <n v="0"/>
  </r>
  <r>
    <x v="21"/>
    <x v="257"/>
    <x v="12"/>
    <x v="0"/>
    <n v="112573.54430866252"/>
    <n v="0"/>
  </r>
  <r>
    <x v="21"/>
    <x v="258"/>
    <x v="12"/>
    <x v="0"/>
    <n v="12767.71"/>
    <n v="0"/>
  </r>
  <r>
    <x v="21"/>
    <x v="259"/>
    <x v="21"/>
    <x v="0"/>
    <n v="10179.509999999998"/>
    <n v="0"/>
  </r>
  <r>
    <x v="21"/>
    <x v="260"/>
    <x v="12"/>
    <x v="0"/>
    <n v="39448.057180855874"/>
    <n v="0"/>
  </r>
  <r>
    <x v="21"/>
    <x v="261"/>
    <x v="70"/>
    <x v="0"/>
    <n v="2949.52"/>
    <n v="0"/>
  </r>
  <r>
    <x v="21"/>
    <x v="262"/>
    <x v="71"/>
    <x v="0"/>
    <n v="10686.59"/>
    <n v="0"/>
  </r>
  <r>
    <x v="21"/>
    <x v="263"/>
    <x v="69"/>
    <x v="0"/>
    <n v="6007.16"/>
    <n v="0"/>
  </r>
  <r>
    <x v="21"/>
    <x v="264"/>
    <x v="12"/>
    <x v="0"/>
    <n v="7559.6875679484147"/>
    <n v="0"/>
  </r>
  <r>
    <x v="21"/>
    <x v="265"/>
    <x v="69"/>
    <x v="0"/>
    <n v="4706.96"/>
    <n v="0"/>
  </r>
  <r>
    <x v="21"/>
    <x v="266"/>
    <x v="70"/>
    <x v="0"/>
    <n v="1761"/>
    <n v="0"/>
  </r>
  <r>
    <x v="21"/>
    <x v="267"/>
    <x v="12"/>
    <x v="0"/>
    <n v="9581.52"/>
    <n v="0"/>
  </r>
  <r>
    <x v="22"/>
    <x v="268"/>
    <x v="6"/>
    <x v="1"/>
    <n v="5440.8064261322315"/>
    <n v="0"/>
  </r>
  <r>
    <x v="22"/>
    <x v="269"/>
    <x v="12"/>
    <x v="0"/>
    <n v="1571.8200000000002"/>
    <n v="0"/>
  </r>
  <r>
    <x v="22"/>
    <x v="270"/>
    <x v="11"/>
    <x v="0"/>
    <n v="12369.22"/>
    <n v="0"/>
  </r>
  <r>
    <x v="22"/>
    <x v="271"/>
    <x v="72"/>
    <x v="0"/>
    <n v="720"/>
    <n v="0"/>
  </r>
  <r>
    <x v="22"/>
    <x v="271"/>
    <x v="12"/>
    <x v="0"/>
    <n v="12697.024183312196"/>
    <m/>
  </r>
  <r>
    <x v="22"/>
    <x v="272"/>
    <x v="12"/>
    <x v="0"/>
    <n v="82071.759999999995"/>
    <n v="0"/>
  </r>
  <r>
    <x v="22"/>
    <x v="273"/>
    <x v="6"/>
    <x v="1"/>
    <n v="952.16"/>
    <n v="0"/>
  </r>
  <r>
    <x v="22"/>
    <x v="273"/>
    <x v="12"/>
    <x v="0"/>
    <n v="37087.913588520023"/>
    <m/>
  </r>
  <r>
    <x v="22"/>
    <x v="274"/>
    <x v="73"/>
    <x v="0"/>
    <n v="57702.96"/>
    <n v="0"/>
  </r>
  <r>
    <x v="22"/>
    <x v="275"/>
    <x v="6"/>
    <x v="1"/>
    <n v="8415.1699999999983"/>
    <n v="0"/>
  </r>
  <r>
    <x v="22"/>
    <x v="275"/>
    <x v="12"/>
    <x v="0"/>
    <n v="5420.0290603910271"/>
    <m/>
  </r>
  <r>
    <x v="22"/>
    <x v="276"/>
    <x v="6"/>
    <x v="1"/>
    <n v="2923.76"/>
    <n v="0"/>
  </r>
  <r>
    <x v="22"/>
    <x v="276"/>
    <x v="12"/>
    <x v="0"/>
    <n v="27637.872261846846"/>
    <m/>
  </r>
  <r>
    <x v="22"/>
    <x v="277"/>
    <x v="73"/>
    <x v="0"/>
    <n v="67093.2"/>
    <n v="0"/>
  </r>
  <r>
    <x v="23"/>
    <x v="278"/>
    <x v="74"/>
    <x v="0"/>
    <n v="48658.674354629577"/>
    <n v="0"/>
  </r>
  <r>
    <x v="23"/>
    <x v="279"/>
    <x v="74"/>
    <x v="0"/>
    <n v="19157.620000000003"/>
    <n v="0"/>
  </r>
  <r>
    <x v="23"/>
    <x v="280"/>
    <x v="74"/>
    <x v="0"/>
    <n v="29371.509852528656"/>
    <n v="0"/>
  </r>
  <r>
    <x v="23"/>
    <x v="281"/>
    <x v="75"/>
    <x v="1"/>
    <n v="42461.440000000002"/>
    <n v="0"/>
  </r>
  <r>
    <x v="23"/>
    <x v="282"/>
    <x v="76"/>
    <x v="1"/>
    <n v="42016.789999999994"/>
    <n v="0"/>
  </r>
  <r>
    <x v="23"/>
    <x v="283"/>
    <x v="77"/>
    <x v="1"/>
    <n v="31404.080000000009"/>
    <n v="0"/>
  </r>
  <r>
    <x v="23"/>
    <x v="284"/>
    <x v="75"/>
    <x v="1"/>
    <n v="16188.17"/>
    <n v="0"/>
  </r>
  <r>
    <x v="23"/>
    <x v="285"/>
    <x v="74"/>
    <x v="0"/>
    <n v="94605.160000000018"/>
    <n v="0"/>
  </r>
  <r>
    <x v="23"/>
    <x v="286"/>
    <x v="74"/>
    <x v="0"/>
    <n v="76529.320000000007"/>
    <n v="0"/>
  </r>
  <r>
    <x v="24"/>
    <x v="287"/>
    <x v="78"/>
    <x v="0"/>
    <n v="11844.714109635232"/>
    <n v="0"/>
  </r>
  <r>
    <x v="24"/>
    <x v="288"/>
    <x v="78"/>
    <x v="0"/>
    <n v="32987.328812182124"/>
    <n v="0"/>
  </r>
  <r>
    <x v="24"/>
    <x v="289"/>
    <x v="78"/>
    <x v="0"/>
    <n v="5779.97"/>
    <n v="0"/>
  </r>
  <r>
    <x v="24"/>
    <x v="289"/>
    <x v="72"/>
    <x v="0"/>
    <n v="7073"/>
    <m/>
  </r>
  <r>
    <x v="24"/>
    <x v="289"/>
    <x v="79"/>
    <x v="1"/>
    <n v="2427.96"/>
    <m/>
  </r>
  <r>
    <x v="24"/>
    <x v="290"/>
    <x v="78"/>
    <x v="0"/>
    <n v="720.14"/>
    <n v="0"/>
  </r>
  <r>
    <x v="24"/>
    <x v="290"/>
    <x v="80"/>
    <x v="1"/>
    <n v="21140.9"/>
    <m/>
  </r>
  <r>
    <x v="24"/>
    <x v="290"/>
    <x v="72"/>
    <x v="0"/>
    <n v="8905.76"/>
    <m/>
  </r>
  <r>
    <x v="24"/>
    <x v="290"/>
    <x v="79"/>
    <x v="1"/>
    <n v="67486.899999999994"/>
    <m/>
  </r>
  <r>
    <x v="24"/>
    <x v="291"/>
    <x v="12"/>
    <x v="0"/>
    <n v="90"/>
    <n v="0"/>
  </r>
  <r>
    <x v="24"/>
    <x v="292"/>
    <x v="78"/>
    <x v="0"/>
    <n v="20115.059999999998"/>
    <n v="0"/>
  </r>
  <r>
    <x v="24"/>
    <x v="293"/>
    <x v="81"/>
    <x v="0"/>
    <n v="208174.61609202513"/>
    <n v="0"/>
  </r>
  <r>
    <x v="24"/>
    <x v="293"/>
    <x v="72"/>
    <x v="0"/>
    <n v="4531"/>
    <m/>
  </r>
  <r>
    <x v="24"/>
    <x v="294"/>
    <x v="78"/>
    <x v="0"/>
    <n v="17469"/>
    <n v="0"/>
  </r>
  <r>
    <x v="24"/>
    <x v="295"/>
    <x v="80"/>
    <x v="1"/>
    <n v="402.85"/>
    <n v="0"/>
  </r>
  <r>
    <x v="24"/>
    <x v="295"/>
    <x v="72"/>
    <x v="0"/>
    <n v="58466.307363206863"/>
    <m/>
  </r>
  <r>
    <x v="24"/>
    <x v="295"/>
    <x v="79"/>
    <x v="1"/>
    <n v="58453.68736320686"/>
    <m/>
  </r>
  <r>
    <x v="24"/>
    <x v="296"/>
    <x v="78"/>
    <x v="0"/>
    <n v="6097.63"/>
    <n v="0"/>
  </r>
  <r>
    <x v="24"/>
    <x v="296"/>
    <x v="81"/>
    <x v="0"/>
    <n v="9439.52"/>
    <m/>
  </r>
  <r>
    <x v="24"/>
    <x v="296"/>
    <x v="72"/>
    <x v="0"/>
    <n v="26353"/>
    <m/>
  </r>
  <r>
    <x v="24"/>
    <x v="297"/>
    <x v="81"/>
    <x v="0"/>
    <n v="23244.7"/>
    <n v="0"/>
  </r>
  <r>
    <x v="24"/>
    <x v="297"/>
    <x v="72"/>
    <x v="0"/>
    <n v="15380.76"/>
    <m/>
  </r>
  <r>
    <x v="24"/>
    <x v="298"/>
    <x v="78"/>
    <x v="0"/>
    <n v="28810.28"/>
    <n v="0"/>
  </r>
  <r>
    <x v="24"/>
    <x v="299"/>
    <x v="72"/>
    <x v="0"/>
    <n v="13504.550000000001"/>
    <n v="0"/>
  </r>
  <r>
    <x v="24"/>
    <x v="300"/>
    <x v="78"/>
    <x v="0"/>
    <n v="508.24"/>
    <n v="0"/>
  </r>
  <r>
    <x v="24"/>
    <x v="301"/>
    <x v="72"/>
    <x v="0"/>
    <n v="1286"/>
    <n v="0"/>
  </r>
  <r>
    <x v="24"/>
    <x v="301"/>
    <x v="79"/>
    <x v="1"/>
    <n v="6053.44"/>
    <m/>
  </r>
  <r>
    <x v="24"/>
    <x v="302"/>
    <x v="78"/>
    <x v="0"/>
    <n v="3437.5200000000004"/>
    <n v="0"/>
  </r>
  <r>
    <x v="25"/>
    <x v="303"/>
    <x v="82"/>
    <x v="0"/>
    <n v="1541.4"/>
    <n v="0"/>
  </r>
  <r>
    <x v="25"/>
    <x v="304"/>
    <x v="82"/>
    <x v="0"/>
    <n v="4871.46"/>
    <n v="0"/>
  </r>
  <r>
    <x v="25"/>
    <x v="304"/>
    <x v="83"/>
    <x v="1"/>
    <n v="1057.8800000000001"/>
    <m/>
  </r>
  <r>
    <x v="25"/>
    <x v="305"/>
    <x v="84"/>
    <x v="0"/>
    <n v="5378.18"/>
    <n v="0"/>
  </r>
  <r>
    <x v="25"/>
    <x v="305"/>
    <x v="85"/>
    <x v="1"/>
    <n v="12018.009999999998"/>
    <m/>
  </r>
  <r>
    <x v="25"/>
    <x v="306"/>
    <x v="86"/>
    <x v="1"/>
    <n v="60306.64"/>
    <n v="0"/>
  </r>
  <r>
    <x v="25"/>
    <x v="307"/>
    <x v="83"/>
    <x v="1"/>
    <n v="59264.58"/>
    <n v="0"/>
  </r>
  <r>
    <x v="25"/>
    <x v="308"/>
    <x v="86"/>
    <x v="1"/>
    <n v="120786.14000000001"/>
    <n v="0"/>
  </r>
  <r>
    <x v="25"/>
    <x v="309"/>
    <x v="87"/>
    <x v="1"/>
    <n v="25361.77"/>
    <n v="0"/>
  </r>
  <r>
    <x v="25"/>
    <x v="310"/>
    <x v="87"/>
    <x v="1"/>
    <n v="23509.183541620027"/>
    <n v="0"/>
  </r>
  <r>
    <x v="25"/>
    <x v="310"/>
    <x v="83"/>
    <x v="1"/>
    <n v="514.16999999999996"/>
    <m/>
  </r>
  <r>
    <x v="25"/>
    <x v="311"/>
    <x v="84"/>
    <x v="0"/>
    <n v="94365.319999999992"/>
    <n v="0"/>
  </r>
  <r>
    <x v="25"/>
    <x v="311"/>
    <x v="59"/>
    <x v="1"/>
    <n v="643"/>
    <m/>
  </r>
  <r>
    <x v="25"/>
    <x v="311"/>
    <x v="83"/>
    <x v="1"/>
    <n v="386.2"/>
    <m/>
  </r>
  <r>
    <x v="25"/>
    <x v="312"/>
    <x v="59"/>
    <x v="1"/>
    <n v="13863"/>
    <n v="0"/>
  </r>
  <r>
    <x v="25"/>
    <x v="312"/>
    <x v="83"/>
    <x v="1"/>
    <n v="8804.6509307700471"/>
    <m/>
  </r>
  <r>
    <x v="25"/>
    <x v="313"/>
    <x v="88"/>
    <x v="1"/>
    <n v="40072.460346324202"/>
    <n v="0"/>
  </r>
  <r>
    <x v="25"/>
    <x v="313"/>
    <x v="83"/>
    <x v="1"/>
    <n v="4833.7"/>
    <m/>
  </r>
  <r>
    <x v="25"/>
    <x v="314"/>
    <x v="89"/>
    <x v="1"/>
    <n v="5787"/>
    <n v="0"/>
  </r>
  <r>
    <x v="25"/>
    <x v="315"/>
    <x v="45"/>
    <x v="1"/>
    <n v="4995.8"/>
    <n v="0"/>
  </r>
  <r>
    <x v="25"/>
    <x v="315"/>
    <x v="87"/>
    <x v="1"/>
    <n v="40042.25"/>
    <m/>
  </r>
  <r>
    <x v="25"/>
    <x v="315"/>
    <x v="83"/>
    <x v="1"/>
    <n v="24796.720000000001"/>
    <m/>
  </r>
  <r>
    <x v="26"/>
    <x v="316"/>
    <x v="90"/>
    <x v="0"/>
    <n v="14285.62"/>
    <n v="0"/>
  </r>
  <r>
    <x v="26"/>
    <x v="317"/>
    <x v="90"/>
    <x v="0"/>
    <n v="4333.8200000000006"/>
    <n v="0"/>
  </r>
  <r>
    <x v="26"/>
    <x v="318"/>
    <x v="90"/>
    <x v="0"/>
    <n v="10560.740000000002"/>
    <n v="0"/>
  </r>
  <r>
    <x v="26"/>
    <x v="319"/>
    <x v="90"/>
    <x v="0"/>
    <n v="20988.58"/>
    <n v="0"/>
  </r>
  <r>
    <x v="26"/>
    <x v="320"/>
    <x v="90"/>
    <x v="0"/>
    <n v="27638.577356278674"/>
    <n v="0"/>
  </r>
  <r>
    <x v="26"/>
    <x v="321"/>
    <x v="90"/>
    <x v="0"/>
    <n v="1237.42"/>
    <n v="0"/>
  </r>
  <r>
    <x v="26"/>
    <x v="322"/>
    <x v="90"/>
    <x v="0"/>
    <n v="12027"/>
    <n v="0"/>
  </r>
  <r>
    <x v="26"/>
    <x v="323"/>
    <x v="90"/>
    <x v="0"/>
    <n v="4545.4000000000005"/>
    <n v="0"/>
  </r>
  <r>
    <x v="26"/>
    <x v="324"/>
    <x v="90"/>
    <x v="0"/>
    <n v="8767.9620548643979"/>
    <n v="0"/>
  </r>
  <r>
    <x v="26"/>
    <x v="325"/>
    <x v="90"/>
    <x v="0"/>
    <n v="22365.050000000003"/>
    <n v="0"/>
  </r>
  <r>
    <x v="26"/>
    <x v="326"/>
    <x v="90"/>
    <x v="0"/>
    <n v="5308.32"/>
    <n v="0"/>
  </r>
  <r>
    <x v="27"/>
    <x v="327"/>
    <x v="91"/>
    <x v="1"/>
    <n v="73712.163671999093"/>
    <n v="0"/>
  </r>
  <r>
    <x v="27"/>
    <x v="328"/>
    <x v="91"/>
    <x v="1"/>
    <n v="125513.87071305024"/>
    <n v="0"/>
  </r>
  <r>
    <x v="27"/>
    <x v="329"/>
    <x v="91"/>
    <x v="1"/>
    <n v="83920.245680664972"/>
    <n v="0"/>
  </r>
  <r>
    <x v="27"/>
    <x v="330"/>
    <x v="91"/>
    <x v="1"/>
    <n v="70624.445276358674"/>
    <n v="0"/>
  </r>
  <r>
    <x v="27"/>
    <x v="331"/>
    <x v="91"/>
    <x v="1"/>
    <n v="20085.88"/>
    <n v="0"/>
  </r>
  <r>
    <x v="27"/>
    <x v="332"/>
    <x v="91"/>
    <x v="1"/>
    <n v="40978.206736430169"/>
    <n v="0"/>
  </r>
  <r>
    <x v="27"/>
    <x v="333"/>
    <x v="91"/>
    <x v="1"/>
    <n v="56240.267747995866"/>
    <n v="0"/>
  </r>
  <r>
    <x v="27"/>
    <x v="334"/>
    <x v="91"/>
    <x v="1"/>
    <n v="58744.82"/>
    <n v="0"/>
  </r>
  <r>
    <x v="27"/>
    <x v="335"/>
    <x v="91"/>
    <x v="1"/>
    <n v="78848.87"/>
    <n v="0"/>
  </r>
  <r>
    <x v="27"/>
    <x v="336"/>
    <x v="91"/>
    <x v="1"/>
    <n v="123306.84000000001"/>
    <n v="0"/>
  </r>
  <r>
    <x v="27"/>
    <x v="337"/>
    <x v="91"/>
    <x v="1"/>
    <n v="21696.810000000005"/>
    <n v="0"/>
  </r>
  <r>
    <x v="27"/>
    <x v="338"/>
    <x v="91"/>
    <x v="1"/>
    <n v="20938.450433772254"/>
    <n v="0"/>
  </r>
  <r>
    <x v="27"/>
    <x v="339"/>
    <x v="91"/>
    <x v="1"/>
    <n v="19334.860505509816"/>
    <n v="0"/>
  </r>
  <r>
    <x v="27"/>
    <x v="340"/>
    <x v="91"/>
    <x v="1"/>
    <n v="19119.675820848021"/>
    <n v="0"/>
  </r>
  <r>
    <x v="27"/>
    <x v="341"/>
    <x v="91"/>
    <x v="1"/>
    <n v="85260.684907779316"/>
    <n v="0"/>
  </r>
  <r>
    <x v="27"/>
    <x v="342"/>
    <x v="91"/>
    <x v="1"/>
    <n v="41068.883853180072"/>
    <n v="0"/>
  </r>
  <r>
    <x v="27"/>
    <x v="343"/>
    <x v="91"/>
    <x v="1"/>
    <n v="5791.1"/>
    <n v="0"/>
  </r>
  <r>
    <x v="27"/>
    <x v="344"/>
    <x v="91"/>
    <x v="1"/>
    <n v="32545.072409605942"/>
    <n v="0"/>
  </r>
  <r>
    <x v="27"/>
    <x v="345"/>
    <x v="91"/>
    <x v="1"/>
    <n v="1058150.8046412459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57">
  <r>
    <x v="0"/>
    <x v="0"/>
    <x v="0"/>
    <n v="1"/>
    <n v="613.14"/>
  </r>
  <r>
    <x v="0"/>
    <x v="0"/>
    <x v="1"/>
    <n v="2"/>
    <n v="6165.3600000000006"/>
  </r>
  <r>
    <x v="0"/>
    <x v="0"/>
    <x v="2"/>
    <n v="2"/>
    <n v="322.38"/>
  </r>
  <r>
    <x v="0"/>
    <x v="0"/>
    <x v="3"/>
    <n v="2"/>
    <n v="90"/>
  </r>
  <r>
    <x v="0"/>
    <x v="0"/>
    <x v="4"/>
    <n v="1"/>
    <n v="1119.74"/>
  </r>
  <r>
    <x v="0"/>
    <x v="0"/>
    <x v="5"/>
    <n v="6"/>
    <n v="5112.24"/>
  </r>
  <r>
    <x v="0"/>
    <x v="0"/>
    <x v="6"/>
    <n v="1"/>
    <n v="438.24"/>
  </r>
  <r>
    <x v="0"/>
    <x v="0"/>
    <x v="7"/>
    <n v="1"/>
    <n v="1088.4000000000001"/>
  </r>
  <r>
    <x v="0"/>
    <x v="0"/>
    <x v="8"/>
    <n v="1"/>
    <n v="205.53"/>
  </r>
  <r>
    <x v="0"/>
    <x v="0"/>
    <x v="9"/>
    <n v="1"/>
    <n v="372.53999999999996"/>
  </r>
  <r>
    <x v="0"/>
    <x v="0"/>
    <x v="10"/>
    <n v="1"/>
    <n v="513.94000000000005"/>
  </r>
  <r>
    <x v="0"/>
    <x v="0"/>
    <x v="11"/>
    <n v="1"/>
    <n v="208.94"/>
  </r>
  <r>
    <x v="0"/>
    <x v="0"/>
    <x v="12"/>
    <n v="5"/>
    <n v="2575.6"/>
  </r>
  <r>
    <x v="0"/>
    <x v="0"/>
    <x v="13"/>
    <n v="3"/>
    <n v="919.41"/>
  </r>
  <r>
    <x v="0"/>
    <x v="0"/>
    <x v="14"/>
    <n v="2"/>
    <n v="6478.68"/>
  </r>
  <r>
    <x v="0"/>
    <x v="0"/>
    <x v="15"/>
    <n v="1"/>
    <n v="5080.2800000000007"/>
  </r>
  <r>
    <x v="0"/>
    <x v="0"/>
    <x v="16"/>
    <n v="1"/>
    <n v="5710.28"/>
  </r>
  <r>
    <x v="0"/>
    <x v="1"/>
    <x v="17"/>
    <n v="32"/>
    <n v="37014.699999999997"/>
  </r>
  <r>
    <x v="0"/>
    <x v="2"/>
    <x v="18"/>
    <n v="1"/>
    <n v="1280.75"/>
  </r>
  <r>
    <x v="0"/>
    <x v="2"/>
    <x v="4"/>
    <n v="2"/>
    <n v="2239.48"/>
  </r>
  <r>
    <x v="0"/>
    <x v="2"/>
    <x v="5"/>
    <n v="1"/>
    <n v="852.04"/>
  </r>
  <r>
    <x v="0"/>
    <x v="2"/>
    <x v="19"/>
    <n v="2"/>
    <n v="1782.04"/>
  </r>
  <r>
    <x v="0"/>
    <x v="2"/>
    <x v="20"/>
    <n v="7"/>
    <n v="2373.14"/>
  </r>
  <r>
    <x v="0"/>
    <x v="2"/>
    <x v="21"/>
    <n v="1"/>
    <n v="591.5"/>
  </r>
  <r>
    <x v="0"/>
    <x v="2"/>
    <x v="13"/>
    <n v="1"/>
    <n v="306.47000000000003"/>
  </r>
  <r>
    <x v="0"/>
    <x v="3"/>
    <x v="17"/>
    <n v="15"/>
    <n v="9425.42"/>
  </r>
  <r>
    <x v="0"/>
    <x v="4"/>
    <x v="22"/>
    <n v="2"/>
    <n v="1286"/>
  </r>
  <r>
    <x v="0"/>
    <x v="5"/>
    <x v="17"/>
    <n v="2"/>
    <n v="1286"/>
  </r>
  <r>
    <x v="0"/>
    <x v="6"/>
    <x v="23"/>
    <n v="1"/>
    <n v="360"/>
  </r>
  <r>
    <x v="0"/>
    <x v="7"/>
    <x v="17"/>
    <n v="1"/>
    <n v="360"/>
  </r>
  <r>
    <x v="0"/>
    <x v="8"/>
    <x v="24"/>
    <n v="3"/>
    <n v="4174.62"/>
  </r>
  <r>
    <x v="0"/>
    <x v="8"/>
    <x v="25"/>
    <n v="3"/>
    <n v="2760.4800000000005"/>
  </r>
  <r>
    <x v="0"/>
    <x v="8"/>
    <x v="20"/>
    <n v="40"/>
    <n v="13560.8"/>
  </r>
  <r>
    <x v="0"/>
    <x v="8"/>
    <x v="13"/>
    <n v="9"/>
    <n v="2758.2300000000005"/>
  </r>
  <r>
    <x v="0"/>
    <x v="9"/>
    <x v="17"/>
    <n v="55"/>
    <n v="23254.13"/>
  </r>
  <r>
    <x v="0"/>
    <x v="10"/>
    <x v="3"/>
    <n v="3"/>
    <n v="135"/>
  </r>
  <r>
    <x v="0"/>
    <x v="10"/>
    <x v="26"/>
    <n v="1"/>
    <n v="1386.1"/>
  </r>
  <r>
    <x v="0"/>
    <x v="10"/>
    <x v="27"/>
    <n v="2"/>
    <n v="2536.12"/>
  </r>
  <r>
    <x v="0"/>
    <x v="10"/>
    <x v="20"/>
    <n v="3"/>
    <n v="1017.06"/>
  </r>
  <r>
    <x v="0"/>
    <x v="11"/>
    <x v="17"/>
    <n v="9"/>
    <n v="5074.28"/>
  </r>
  <r>
    <x v="0"/>
    <x v="12"/>
    <x v="28"/>
    <n v="1"/>
    <n v="1057.8800000000001"/>
  </r>
  <r>
    <x v="0"/>
    <x v="13"/>
    <x v="17"/>
    <n v="1"/>
    <n v="1057.8800000000001"/>
  </r>
  <r>
    <x v="0"/>
    <x v="14"/>
    <x v="19"/>
    <n v="2"/>
    <n v="1782.04"/>
  </r>
  <r>
    <x v="0"/>
    <x v="14"/>
    <x v="29"/>
    <n v="1"/>
    <n v="869.98"/>
  </r>
  <r>
    <x v="0"/>
    <x v="14"/>
    <x v="20"/>
    <n v="8"/>
    <n v="2712.16"/>
  </r>
  <r>
    <x v="0"/>
    <x v="14"/>
    <x v="13"/>
    <n v="1"/>
    <n v="306.47000000000003"/>
  </r>
  <r>
    <x v="0"/>
    <x v="15"/>
    <x v="17"/>
    <n v="12"/>
    <n v="5670.6500000000005"/>
  </r>
  <r>
    <x v="0"/>
    <x v="16"/>
    <x v="27"/>
    <n v="1"/>
    <n v="1268.06"/>
  </r>
  <r>
    <x v="0"/>
    <x v="17"/>
    <x v="17"/>
    <n v="1"/>
    <n v="1268.06"/>
  </r>
  <r>
    <x v="0"/>
    <x v="18"/>
    <x v="24"/>
    <n v="1"/>
    <n v="1391.54"/>
  </r>
  <r>
    <x v="0"/>
    <x v="18"/>
    <x v="5"/>
    <n v="2"/>
    <n v="1704.08"/>
  </r>
  <r>
    <x v="0"/>
    <x v="18"/>
    <x v="19"/>
    <n v="1"/>
    <n v="891.02"/>
  </r>
  <r>
    <x v="0"/>
    <x v="18"/>
    <x v="20"/>
    <n v="52"/>
    <n v="17629.04"/>
  </r>
  <r>
    <x v="0"/>
    <x v="18"/>
    <x v="28"/>
    <n v="1"/>
    <n v="1057.8800000000001"/>
  </r>
  <r>
    <x v="0"/>
    <x v="18"/>
    <x v="13"/>
    <n v="6"/>
    <n v="1838.8200000000002"/>
  </r>
  <r>
    <x v="0"/>
    <x v="19"/>
    <x v="17"/>
    <n v="63"/>
    <n v="24512.38"/>
  </r>
  <r>
    <x v="1"/>
    <x v="20"/>
    <x v="17"/>
    <n v="191"/>
    <n v="108923.5"/>
  </r>
  <r>
    <x v="2"/>
    <x v="21"/>
    <x v="30"/>
    <n v="1"/>
    <n v="696.36"/>
  </r>
  <r>
    <x v="2"/>
    <x v="21"/>
    <x v="24"/>
    <n v="10"/>
    <n v="13915.4"/>
  </r>
  <r>
    <x v="2"/>
    <x v="21"/>
    <x v="31"/>
    <n v="3"/>
    <n v="1417.29"/>
  </r>
  <r>
    <x v="2"/>
    <x v="21"/>
    <x v="32"/>
    <n v="5"/>
    <n v="2246"/>
  </r>
  <r>
    <x v="2"/>
    <x v="21"/>
    <x v="33"/>
    <n v="1"/>
    <n v="631.88"/>
  </r>
  <r>
    <x v="2"/>
    <x v="21"/>
    <x v="4"/>
    <n v="1"/>
    <n v="1119.74"/>
  </r>
  <r>
    <x v="2"/>
    <x v="21"/>
    <x v="5"/>
    <n v="6"/>
    <n v="5112.24"/>
  </r>
  <r>
    <x v="2"/>
    <x v="21"/>
    <x v="19"/>
    <n v="10"/>
    <n v="8910.2000000000007"/>
  </r>
  <r>
    <x v="2"/>
    <x v="21"/>
    <x v="29"/>
    <n v="10"/>
    <n v="8699.7999999999993"/>
  </r>
  <r>
    <x v="2"/>
    <x v="21"/>
    <x v="25"/>
    <n v="1"/>
    <n v="920.16000000000008"/>
  </r>
  <r>
    <x v="2"/>
    <x v="21"/>
    <x v="27"/>
    <n v="3"/>
    <n v="3804.18"/>
  </r>
  <r>
    <x v="2"/>
    <x v="21"/>
    <x v="20"/>
    <n v="29"/>
    <n v="9831.58"/>
  </r>
  <r>
    <x v="2"/>
    <x v="21"/>
    <x v="28"/>
    <n v="2"/>
    <n v="2115.7600000000002"/>
  </r>
  <r>
    <x v="2"/>
    <x v="21"/>
    <x v="34"/>
    <n v="1"/>
    <n v="2003.42"/>
  </r>
  <r>
    <x v="2"/>
    <x v="21"/>
    <x v="35"/>
    <n v="1"/>
    <n v="757.4"/>
  </r>
  <r>
    <x v="2"/>
    <x v="21"/>
    <x v="36"/>
    <n v="2"/>
    <n v="2328.16"/>
  </r>
  <r>
    <x v="2"/>
    <x v="21"/>
    <x v="13"/>
    <n v="1"/>
    <n v="306.47000000000003"/>
  </r>
  <r>
    <x v="2"/>
    <x v="22"/>
    <x v="17"/>
    <n v="87"/>
    <n v="64816.040000000008"/>
  </r>
  <r>
    <x v="2"/>
    <x v="23"/>
    <x v="22"/>
    <n v="85"/>
    <n v="54655"/>
  </r>
  <r>
    <x v="2"/>
    <x v="24"/>
    <x v="17"/>
    <n v="85"/>
    <n v="54655"/>
  </r>
  <r>
    <x v="2"/>
    <x v="25"/>
    <x v="37"/>
    <n v="1"/>
    <n v="674.44"/>
  </r>
  <r>
    <x v="2"/>
    <x v="20"/>
    <x v="19"/>
    <n v="1"/>
    <n v="891.02"/>
  </r>
  <r>
    <x v="2"/>
    <x v="26"/>
    <x v="17"/>
    <n v="2"/>
    <n v="1565.46"/>
  </r>
  <r>
    <x v="2"/>
    <x v="27"/>
    <x v="24"/>
    <n v="4"/>
    <n v="5566.16"/>
  </r>
  <r>
    <x v="2"/>
    <x v="27"/>
    <x v="38"/>
    <n v="1"/>
    <n v="360.65999999999997"/>
  </r>
  <r>
    <x v="2"/>
    <x v="27"/>
    <x v="39"/>
    <n v="1"/>
    <n v="902.74"/>
  </r>
  <r>
    <x v="2"/>
    <x v="27"/>
    <x v="40"/>
    <n v="1"/>
    <n v="513.33999999999992"/>
  </r>
  <r>
    <x v="2"/>
    <x v="28"/>
    <x v="17"/>
    <n v="7"/>
    <n v="7342.9"/>
  </r>
  <r>
    <x v="2"/>
    <x v="29"/>
    <x v="24"/>
    <n v="13"/>
    <n v="18090.02"/>
  </r>
  <r>
    <x v="2"/>
    <x v="29"/>
    <x v="29"/>
    <n v="40"/>
    <n v="34799.199999999997"/>
  </r>
  <r>
    <x v="2"/>
    <x v="29"/>
    <x v="27"/>
    <n v="2"/>
    <n v="2536.12"/>
  </r>
  <r>
    <x v="2"/>
    <x v="29"/>
    <x v="20"/>
    <n v="3"/>
    <n v="1017.06"/>
  </r>
  <r>
    <x v="2"/>
    <x v="29"/>
    <x v="28"/>
    <n v="4"/>
    <n v="4231.5200000000004"/>
  </r>
  <r>
    <x v="2"/>
    <x v="29"/>
    <x v="34"/>
    <n v="8"/>
    <n v="16027.36"/>
  </r>
  <r>
    <x v="2"/>
    <x v="30"/>
    <x v="17"/>
    <n v="70"/>
    <n v="76701.279999999999"/>
  </r>
  <r>
    <x v="2"/>
    <x v="31"/>
    <x v="24"/>
    <n v="2"/>
    <n v="2783.08"/>
  </r>
  <r>
    <x v="2"/>
    <x v="31"/>
    <x v="41"/>
    <n v="1"/>
    <n v="443"/>
  </r>
  <r>
    <x v="2"/>
    <x v="31"/>
    <x v="42"/>
    <n v="1"/>
    <n v="546.04"/>
  </r>
  <r>
    <x v="2"/>
    <x v="31"/>
    <x v="43"/>
    <n v="1"/>
    <n v="575.93000000000006"/>
  </r>
  <r>
    <x v="2"/>
    <x v="32"/>
    <x v="17"/>
    <n v="5"/>
    <n v="4348.05"/>
  </r>
  <r>
    <x v="2"/>
    <x v="33"/>
    <x v="26"/>
    <n v="3"/>
    <n v="4158.2999999999993"/>
  </r>
  <r>
    <x v="2"/>
    <x v="34"/>
    <x v="17"/>
    <n v="3"/>
    <n v="4158.2999999999993"/>
  </r>
  <r>
    <x v="2"/>
    <x v="35"/>
    <x v="31"/>
    <n v="1"/>
    <n v="472.43"/>
  </r>
  <r>
    <x v="2"/>
    <x v="35"/>
    <x v="44"/>
    <n v="1"/>
    <n v="745.92000000000007"/>
  </r>
  <r>
    <x v="2"/>
    <x v="35"/>
    <x v="20"/>
    <n v="2"/>
    <n v="678.04"/>
  </r>
  <r>
    <x v="2"/>
    <x v="35"/>
    <x v="34"/>
    <n v="1"/>
    <n v="2003.42"/>
  </r>
  <r>
    <x v="2"/>
    <x v="35"/>
    <x v="45"/>
    <n v="1"/>
    <n v="1157.78"/>
  </r>
  <r>
    <x v="2"/>
    <x v="35"/>
    <x v="21"/>
    <n v="1"/>
    <n v="591.5"/>
  </r>
  <r>
    <x v="2"/>
    <x v="35"/>
    <x v="46"/>
    <n v="1"/>
    <n v="618.15"/>
  </r>
  <r>
    <x v="2"/>
    <x v="35"/>
    <x v="47"/>
    <n v="1"/>
    <n v="377.31"/>
  </r>
  <r>
    <x v="2"/>
    <x v="35"/>
    <x v="48"/>
    <n v="1"/>
    <n v="664.52"/>
  </r>
  <r>
    <x v="2"/>
    <x v="35"/>
    <x v="36"/>
    <n v="1"/>
    <n v="1164.08"/>
  </r>
  <r>
    <x v="2"/>
    <x v="36"/>
    <x v="17"/>
    <n v="11"/>
    <n v="8473.15"/>
  </r>
  <r>
    <x v="2"/>
    <x v="37"/>
    <x v="24"/>
    <n v="6"/>
    <n v="8349.24"/>
  </r>
  <r>
    <x v="2"/>
    <x v="37"/>
    <x v="5"/>
    <n v="1"/>
    <n v="852.04"/>
  </r>
  <r>
    <x v="2"/>
    <x v="37"/>
    <x v="19"/>
    <n v="1"/>
    <n v="891.02"/>
  </r>
  <r>
    <x v="2"/>
    <x v="37"/>
    <x v="29"/>
    <n v="2"/>
    <n v="1739.96"/>
  </r>
  <r>
    <x v="2"/>
    <x v="37"/>
    <x v="27"/>
    <n v="4"/>
    <n v="5072.24"/>
  </r>
  <r>
    <x v="2"/>
    <x v="37"/>
    <x v="34"/>
    <n v="2"/>
    <n v="4006.84"/>
  </r>
  <r>
    <x v="2"/>
    <x v="37"/>
    <x v="13"/>
    <n v="1"/>
    <n v="306.47000000000003"/>
  </r>
  <r>
    <x v="2"/>
    <x v="38"/>
    <x v="17"/>
    <n v="17"/>
    <n v="21217.81"/>
  </r>
  <r>
    <x v="3"/>
    <x v="20"/>
    <x v="17"/>
    <n v="287"/>
    <n v="243277.98999999993"/>
  </r>
  <r>
    <x v="4"/>
    <x v="39"/>
    <x v="37"/>
    <n v="2"/>
    <n v="1348.88"/>
  </r>
  <r>
    <x v="4"/>
    <x v="39"/>
    <x v="19"/>
    <n v="1"/>
    <n v="891.02"/>
  </r>
  <r>
    <x v="4"/>
    <x v="40"/>
    <x v="17"/>
    <n v="3"/>
    <n v="2239.9"/>
  </r>
  <r>
    <x v="4"/>
    <x v="41"/>
    <x v="37"/>
    <n v="6"/>
    <n v="4046.6400000000003"/>
  </r>
  <r>
    <x v="4"/>
    <x v="41"/>
    <x v="22"/>
    <n v="25"/>
    <n v="16075"/>
  </r>
  <r>
    <x v="4"/>
    <x v="42"/>
    <x v="17"/>
    <n v="31"/>
    <n v="20121.64"/>
  </r>
  <r>
    <x v="4"/>
    <x v="43"/>
    <x v="37"/>
    <n v="2"/>
    <n v="1348.88"/>
  </r>
  <r>
    <x v="4"/>
    <x v="43"/>
    <x v="49"/>
    <n v="1"/>
    <n v="1079.8400000000001"/>
  </r>
  <r>
    <x v="4"/>
    <x v="44"/>
    <x v="17"/>
    <n v="3"/>
    <n v="2428.7200000000003"/>
  </r>
  <r>
    <x v="4"/>
    <x v="45"/>
    <x v="24"/>
    <n v="9"/>
    <n v="12523.86"/>
  </r>
  <r>
    <x v="4"/>
    <x v="45"/>
    <x v="4"/>
    <n v="1"/>
    <n v="1119.74"/>
  </r>
  <r>
    <x v="4"/>
    <x v="45"/>
    <x v="49"/>
    <n v="1"/>
    <n v="1079.8400000000001"/>
  </r>
  <r>
    <x v="4"/>
    <x v="45"/>
    <x v="19"/>
    <n v="10"/>
    <n v="8910.2000000000007"/>
  </r>
  <r>
    <x v="4"/>
    <x v="45"/>
    <x v="29"/>
    <n v="6"/>
    <n v="5219.88"/>
  </r>
  <r>
    <x v="4"/>
    <x v="45"/>
    <x v="27"/>
    <n v="7"/>
    <n v="8876.42"/>
  </r>
  <r>
    <x v="4"/>
    <x v="46"/>
    <x v="17"/>
    <n v="34"/>
    <n v="37729.94"/>
  </r>
  <r>
    <x v="4"/>
    <x v="47"/>
    <x v="37"/>
    <n v="1"/>
    <n v="674.44"/>
  </r>
  <r>
    <x v="4"/>
    <x v="48"/>
    <x v="17"/>
    <n v="1"/>
    <n v="674.44"/>
  </r>
  <r>
    <x v="4"/>
    <x v="49"/>
    <x v="50"/>
    <n v="1"/>
    <n v="2309.6799999999998"/>
  </r>
  <r>
    <x v="4"/>
    <x v="49"/>
    <x v="24"/>
    <n v="1"/>
    <n v="1391.54"/>
  </r>
  <r>
    <x v="4"/>
    <x v="49"/>
    <x v="27"/>
    <n v="1"/>
    <n v="1268.06"/>
  </r>
  <r>
    <x v="4"/>
    <x v="49"/>
    <x v="51"/>
    <n v="1"/>
    <n v="759.42"/>
  </r>
  <r>
    <x v="4"/>
    <x v="50"/>
    <x v="17"/>
    <n v="4"/>
    <n v="5728.7"/>
  </r>
  <r>
    <x v="4"/>
    <x v="51"/>
    <x v="37"/>
    <n v="3"/>
    <n v="2023.3200000000002"/>
  </r>
  <r>
    <x v="4"/>
    <x v="52"/>
    <x v="17"/>
    <n v="3"/>
    <n v="2023.3200000000002"/>
  </r>
  <r>
    <x v="4"/>
    <x v="53"/>
    <x v="24"/>
    <n v="1"/>
    <n v="1391.54"/>
  </r>
  <r>
    <x v="4"/>
    <x v="53"/>
    <x v="22"/>
    <n v="2"/>
    <n v="1286"/>
  </r>
  <r>
    <x v="4"/>
    <x v="53"/>
    <x v="49"/>
    <n v="1"/>
    <n v="1079.8400000000001"/>
  </r>
  <r>
    <x v="4"/>
    <x v="53"/>
    <x v="19"/>
    <n v="3"/>
    <n v="2673.06"/>
  </r>
  <r>
    <x v="4"/>
    <x v="53"/>
    <x v="29"/>
    <n v="3"/>
    <n v="2609.94"/>
  </r>
  <r>
    <x v="4"/>
    <x v="53"/>
    <x v="27"/>
    <n v="1"/>
    <n v="1268.06"/>
  </r>
  <r>
    <x v="4"/>
    <x v="54"/>
    <x v="17"/>
    <n v="11"/>
    <n v="10308.44"/>
  </r>
  <r>
    <x v="4"/>
    <x v="55"/>
    <x v="37"/>
    <n v="1"/>
    <n v="674.44"/>
  </r>
  <r>
    <x v="4"/>
    <x v="55"/>
    <x v="29"/>
    <n v="1"/>
    <n v="869.98"/>
  </r>
  <r>
    <x v="4"/>
    <x v="55"/>
    <x v="14"/>
    <n v="1"/>
    <n v="3239.34"/>
  </r>
  <r>
    <x v="4"/>
    <x v="56"/>
    <x v="17"/>
    <n v="3"/>
    <n v="4783.76"/>
  </r>
  <r>
    <x v="4"/>
    <x v="57"/>
    <x v="22"/>
    <n v="1"/>
    <n v="643"/>
  </r>
  <r>
    <x v="4"/>
    <x v="57"/>
    <x v="14"/>
    <n v="1"/>
    <n v="3239.34"/>
  </r>
  <r>
    <x v="4"/>
    <x v="58"/>
    <x v="17"/>
    <n v="2"/>
    <n v="3882.34"/>
  </r>
  <r>
    <x v="4"/>
    <x v="59"/>
    <x v="31"/>
    <n v="1"/>
    <n v="472.43"/>
  </r>
  <r>
    <x v="4"/>
    <x v="59"/>
    <x v="19"/>
    <n v="3"/>
    <n v="2673.06"/>
  </r>
  <r>
    <x v="4"/>
    <x v="59"/>
    <x v="52"/>
    <n v="3"/>
    <n v="1376.4"/>
  </r>
  <r>
    <x v="4"/>
    <x v="60"/>
    <x v="17"/>
    <n v="7"/>
    <n v="4521.8899999999994"/>
  </r>
  <r>
    <x v="4"/>
    <x v="61"/>
    <x v="37"/>
    <n v="4"/>
    <n v="2697.76"/>
  </r>
  <r>
    <x v="4"/>
    <x v="61"/>
    <x v="53"/>
    <n v="1"/>
    <n v="3270.54"/>
  </r>
  <r>
    <x v="4"/>
    <x v="61"/>
    <x v="19"/>
    <n v="1"/>
    <n v="891.02"/>
  </r>
  <r>
    <x v="4"/>
    <x v="61"/>
    <x v="29"/>
    <n v="2"/>
    <n v="1739.96"/>
  </r>
  <r>
    <x v="4"/>
    <x v="61"/>
    <x v="6"/>
    <n v="1"/>
    <n v="438.24"/>
  </r>
  <r>
    <x v="4"/>
    <x v="62"/>
    <x v="17"/>
    <n v="9"/>
    <n v="9037.5199999999986"/>
  </r>
  <r>
    <x v="4"/>
    <x v="63"/>
    <x v="37"/>
    <n v="1"/>
    <n v="674.44"/>
  </r>
  <r>
    <x v="4"/>
    <x v="64"/>
    <x v="17"/>
    <n v="1"/>
    <n v="674.44"/>
  </r>
  <r>
    <x v="4"/>
    <x v="65"/>
    <x v="19"/>
    <n v="1"/>
    <n v="891.02"/>
  </r>
  <r>
    <x v="4"/>
    <x v="66"/>
    <x v="17"/>
    <n v="1"/>
    <n v="891.02"/>
  </r>
  <r>
    <x v="5"/>
    <x v="20"/>
    <x v="17"/>
    <n v="113"/>
    <n v="105046.06999999996"/>
  </r>
  <r>
    <x v="6"/>
    <x v="67"/>
    <x v="54"/>
    <n v="1"/>
    <n v="316.48"/>
  </r>
  <r>
    <x v="6"/>
    <x v="67"/>
    <x v="50"/>
    <n v="1"/>
    <n v="2309.6799999999998"/>
  </r>
  <r>
    <x v="6"/>
    <x v="67"/>
    <x v="24"/>
    <n v="5"/>
    <n v="6957.7"/>
  </r>
  <r>
    <x v="6"/>
    <x v="67"/>
    <x v="22"/>
    <n v="1"/>
    <n v="643"/>
  </r>
  <r>
    <x v="6"/>
    <x v="67"/>
    <x v="33"/>
    <n v="2"/>
    <n v="1263.76"/>
  </r>
  <r>
    <x v="6"/>
    <x v="67"/>
    <x v="4"/>
    <n v="1"/>
    <n v="1119.74"/>
  </r>
  <r>
    <x v="6"/>
    <x v="67"/>
    <x v="5"/>
    <n v="2"/>
    <n v="1704.08"/>
  </r>
  <r>
    <x v="6"/>
    <x v="67"/>
    <x v="19"/>
    <n v="7"/>
    <n v="6237.1399999999994"/>
  </r>
  <r>
    <x v="6"/>
    <x v="67"/>
    <x v="55"/>
    <n v="1"/>
    <n v="45"/>
  </r>
  <r>
    <x v="6"/>
    <x v="67"/>
    <x v="56"/>
    <n v="2"/>
    <n v="3206"/>
  </r>
  <r>
    <x v="6"/>
    <x v="67"/>
    <x v="34"/>
    <n v="4"/>
    <n v="8013.68"/>
  </r>
  <r>
    <x v="6"/>
    <x v="67"/>
    <x v="39"/>
    <n v="2"/>
    <n v="1805.48"/>
  </r>
  <r>
    <x v="6"/>
    <x v="67"/>
    <x v="10"/>
    <n v="4"/>
    <n v="2055.7600000000002"/>
  </r>
  <r>
    <x v="6"/>
    <x v="67"/>
    <x v="12"/>
    <n v="4"/>
    <n v="2060.48"/>
  </r>
  <r>
    <x v="6"/>
    <x v="67"/>
    <x v="36"/>
    <n v="12"/>
    <n v="13968.96"/>
  </r>
  <r>
    <x v="6"/>
    <x v="67"/>
    <x v="57"/>
    <n v="1"/>
    <n v="966.74"/>
  </r>
  <r>
    <x v="6"/>
    <x v="67"/>
    <x v="58"/>
    <n v="1"/>
    <n v="1532.2199999999998"/>
  </r>
  <r>
    <x v="6"/>
    <x v="67"/>
    <x v="13"/>
    <n v="21"/>
    <n v="6435.8700000000008"/>
  </r>
  <r>
    <x v="6"/>
    <x v="67"/>
    <x v="14"/>
    <n v="1"/>
    <n v="3239.34"/>
  </r>
  <r>
    <x v="6"/>
    <x v="68"/>
    <x v="17"/>
    <n v="73"/>
    <n v="63881.110000000015"/>
  </r>
  <r>
    <x v="6"/>
    <x v="69"/>
    <x v="22"/>
    <n v="92"/>
    <n v="59156"/>
  </r>
  <r>
    <x v="6"/>
    <x v="69"/>
    <x v="23"/>
    <n v="13"/>
    <n v="4680"/>
  </r>
  <r>
    <x v="6"/>
    <x v="69"/>
    <x v="16"/>
    <n v="8"/>
    <n v="45682.239999999998"/>
  </r>
  <r>
    <x v="6"/>
    <x v="70"/>
    <x v="17"/>
    <n v="113"/>
    <n v="109518.23999999999"/>
  </r>
  <r>
    <x v="7"/>
    <x v="20"/>
    <x v="17"/>
    <n v="186"/>
    <n v="173399.35"/>
  </r>
  <r>
    <x v="8"/>
    <x v="71"/>
    <x v="22"/>
    <n v="2"/>
    <n v="1286"/>
  </r>
  <r>
    <x v="8"/>
    <x v="71"/>
    <x v="27"/>
    <n v="1"/>
    <n v="1268.06"/>
  </r>
  <r>
    <x v="8"/>
    <x v="72"/>
    <x v="17"/>
    <n v="3"/>
    <n v="2554.06"/>
  </r>
  <r>
    <x v="8"/>
    <x v="73"/>
    <x v="59"/>
    <n v="1"/>
    <n v="753.9"/>
  </r>
  <r>
    <x v="8"/>
    <x v="73"/>
    <x v="6"/>
    <n v="1"/>
    <n v="438.24"/>
  </r>
  <r>
    <x v="8"/>
    <x v="73"/>
    <x v="14"/>
    <n v="2"/>
    <n v="6478.68"/>
  </r>
  <r>
    <x v="8"/>
    <x v="74"/>
    <x v="17"/>
    <n v="4"/>
    <n v="7670.82"/>
  </r>
  <r>
    <x v="8"/>
    <x v="75"/>
    <x v="26"/>
    <n v="15"/>
    <n v="20791.5"/>
  </r>
  <r>
    <x v="8"/>
    <x v="75"/>
    <x v="60"/>
    <n v="3"/>
    <n v="1117.6199999999999"/>
  </r>
  <r>
    <x v="8"/>
    <x v="75"/>
    <x v="28"/>
    <n v="1"/>
    <n v="1057.8800000000001"/>
  </r>
  <r>
    <x v="8"/>
    <x v="75"/>
    <x v="6"/>
    <n v="14"/>
    <n v="6135.3600000000006"/>
  </r>
  <r>
    <x v="8"/>
    <x v="76"/>
    <x v="17"/>
    <n v="33"/>
    <n v="29102.36"/>
  </r>
  <r>
    <x v="8"/>
    <x v="77"/>
    <x v="61"/>
    <n v="1"/>
    <n v="372.53"/>
  </r>
  <r>
    <x v="8"/>
    <x v="77"/>
    <x v="62"/>
    <n v="1"/>
    <n v="372.53999999999996"/>
  </r>
  <r>
    <x v="8"/>
    <x v="77"/>
    <x v="33"/>
    <n v="5"/>
    <n v="3159.4"/>
  </r>
  <r>
    <x v="8"/>
    <x v="77"/>
    <x v="4"/>
    <n v="1"/>
    <n v="1119.74"/>
  </r>
  <r>
    <x v="8"/>
    <x v="77"/>
    <x v="5"/>
    <n v="7"/>
    <n v="5964.28"/>
  </r>
  <r>
    <x v="8"/>
    <x v="77"/>
    <x v="19"/>
    <n v="4"/>
    <n v="3564.08"/>
  </r>
  <r>
    <x v="8"/>
    <x v="77"/>
    <x v="25"/>
    <n v="3"/>
    <n v="2760.4800000000005"/>
  </r>
  <r>
    <x v="8"/>
    <x v="77"/>
    <x v="27"/>
    <n v="1"/>
    <n v="1268.06"/>
  </r>
  <r>
    <x v="8"/>
    <x v="77"/>
    <x v="20"/>
    <n v="3"/>
    <n v="1017.06"/>
  </r>
  <r>
    <x v="8"/>
    <x v="77"/>
    <x v="28"/>
    <n v="2"/>
    <n v="2115.7600000000002"/>
  </r>
  <r>
    <x v="8"/>
    <x v="77"/>
    <x v="6"/>
    <n v="4"/>
    <n v="1752.96"/>
  </r>
  <r>
    <x v="8"/>
    <x v="77"/>
    <x v="12"/>
    <n v="1"/>
    <n v="515.12"/>
  </r>
  <r>
    <x v="8"/>
    <x v="77"/>
    <x v="57"/>
    <n v="2"/>
    <n v="1933.48"/>
  </r>
  <r>
    <x v="8"/>
    <x v="78"/>
    <x v="17"/>
    <n v="35"/>
    <n v="25915.489999999998"/>
  </r>
  <r>
    <x v="8"/>
    <x v="79"/>
    <x v="63"/>
    <n v="1"/>
    <n v="1189.3600000000001"/>
  </r>
  <r>
    <x v="8"/>
    <x v="80"/>
    <x v="17"/>
    <n v="1"/>
    <n v="1189.3600000000001"/>
  </r>
  <r>
    <x v="8"/>
    <x v="81"/>
    <x v="26"/>
    <n v="1"/>
    <n v="1386.1"/>
  </r>
  <r>
    <x v="8"/>
    <x v="81"/>
    <x v="28"/>
    <n v="1"/>
    <n v="1057.8800000000001"/>
  </r>
  <r>
    <x v="8"/>
    <x v="81"/>
    <x v="64"/>
    <n v="1"/>
    <n v="91.490000000000009"/>
  </r>
  <r>
    <x v="8"/>
    <x v="82"/>
    <x v="17"/>
    <n v="3"/>
    <n v="2535.4700000000003"/>
  </r>
  <r>
    <x v="9"/>
    <x v="20"/>
    <x v="17"/>
    <n v="79"/>
    <n v="68967.560000000012"/>
  </r>
  <r>
    <x v="10"/>
    <x v="83"/>
    <x v="26"/>
    <n v="9"/>
    <n v="12474.9"/>
  </r>
  <r>
    <x v="10"/>
    <x v="83"/>
    <x v="41"/>
    <n v="1"/>
    <n v="443"/>
  </r>
  <r>
    <x v="10"/>
    <x v="83"/>
    <x v="22"/>
    <n v="3"/>
    <n v="1929"/>
  </r>
  <r>
    <x v="10"/>
    <x v="83"/>
    <x v="5"/>
    <n v="2"/>
    <n v="1704.08"/>
  </r>
  <r>
    <x v="10"/>
    <x v="83"/>
    <x v="19"/>
    <n v="6"/>
    <n v="5346.12"/>
  </r>
  <r>
    <x v="10"/>
    <x v="83"/>
    <x v="29"/>
    <n v="15"/>
    <n v="13049.7"/>
  </r>
  <r>
    <x v="10"/>
    <x v="83"/>
    <x v="27"/>
    <n v="1"/>
    <n v="1268.06"/>
  </r>
  <r>
    <x v="10"/>
    <x v="83"/>
    <x v="28"/>
    <n v="3"/>
    <n v="3173.6400000000003"/>
  </r>
  <r>
    <x v="10"/>
    <x v="83"/>
    <x v="65"/>
    <n v="2"/>
    <n v="1749.8400000000001"/>
  </r>
  <r>
    <x v="10"/>
    <x v="83"/>
    <x v="66"/>
    <n v="1"/>
    <n v="514.16999999999996"/>
  </r>
  <r>
    <x v="10"/>
    <x v="83"/>
    <x v="6"/>
    <n v="2"/>
    <n v="876.48"/>
  </r>
  <r>
    <x v="10"/>
    <x v="83"/>
    <x v="64"/>
    <n v="1"/>
    <n v="91.490000000000009"/>
  </r>
  <r>
    <x v="10"/>
    <x v="83"/>
    <x v="67"/>
    <n v="1"/>
    <n v="755.18000000000006"/>
  </r>
  <r>
    <x v="10"/>
    <x v="83"/>
    <x v="36"/>
    <n v="1"/>
    <n v="1164.08"/>
  </r>
  <r>
    <x v="10"/>
    <x v="83"/>
    <x v="13"/>
    <n v="1"/>
    <n v="306.47000000000003"/>
  </r>
  <r>
    <x v="10"/>
    <x v="84"/>
    <x v="17"/>
    <n v="49"/>
    <n v="44846.21"/>
  </r>
  <r>
    <x v="10"/>
    <x v="85"/>
    <x v="24"/>
    <n v="6"/>
    <n v="8349.24"/>
  </r>
  <r>
    <x v="10"/>
    <x v="85"/>
    <x v="31"/>
    <n v="2"/>
    <n v="944.86"/>
  </r>
  <r>
    <x v="10"/>
    <x v="85"/>
    <x v="22"/>
    <n v="11"/>
    <n v="7073"/>
  </r>
  <r>
    <x v="10"/>
    <x v="85"/>
    <x v="33"/>
    <n v="4"/>
    <n v="2527.52"/>
  </r>
  <r>
    <x v="10"/>
    <x v="85"/>
    <x v="19"/>
    <n v="2"/>
    <n v="1782.04"/>
  </r>
  <r>
    <x v="10"/>
    <x v="85"/>
    <x v="29"/>
    <n v="1"/>
    <n v="869.98"/>
  </r>
  <r>
    <x v="10"/>
    <x v="85"/>
    <x v="27"/>
    <n v="1"/>
    <n v="1268.06"/>
  </r>
  <r>
    <x v="10"/>
    <x v="85"/>
    <x v="68"/>
    <n v="1"/>
    <n v="173.32999999999998"/>
  </r>
  <r>
    <x v="10"/>
    <x v="85"/>
    <x v="20"/>
    <n v="1"/>
    <n v="339.02"/>
  </r>
  <r>
    <x v="10"/>
    <x v="85"/>
    <x v="28"/>
    <n v="7"/>
    <n v="7405.1600000000008"/>
  </r>
  <r>
    <x v="10"/>
    <x v="85"/>
    <x v="39"/>
    <n v="2"/>
    <n v="1805.48"/>
  </r>
  <r>
    <x v="10"/>
    <x v="85"/>
    <x v="36"/>
    <n v="3"/>
    <n v="3492.24"/>
  </r>
  <r>
    <x v="10"/>
    <x v="85"/>
    <x v="57"/>
    <n v="2"/>
    <n v="1933.48"/>
  </r>
  <r>
    <x v="10"/>
    <x v="86"/>
    <x v="17"/>
    <n v="43"/>
    <n v="37963.410000000003"/>
  </r>
  <r>
    <x v="10"/>
    <x v="87"/>
    <x v="22"/>
    <n v="1"/>
    <n v="643"/>
  </r>
  <r>
    <x v="10"/>
    <x v="88"/>
    <x v="17"/>
    <n v="1"/>
    <n v="643"/>
  </r>
  <r>
    <x v="10"/>
    <x v="89"/>
    <x v="69"/>
    <n v="1"/>
    <n v="230.37"/>
  </r>
  <r>
    <x v="10"/>
    <x v="89"/>
    <x v="54"/>
    <n v="11"/>
    <n v="3481.28"/>
  </r>
  <r>
    <x v="10"/>
    <x v="89"/>
    <x v="70"/>
    <n v="1"/>
    <n v="1104.3799999999999"/>
  </r>
  <r>
    <x v="10"/>
    <x v="89"/>
    <x v="71"/>
    <n v="4"/>
    <n v="4906.8"/>
  </r>
  <r>
    <x v="10"/>
    <x v="89"/>
    <x v="72"/>
    <n v="1"/>
    <n v="3141.32"/>
  </r>
  <r>
    <x v="10"/>
    <x v="89"/>
    <x v="1"/>
    <n v="3"/>
    <n v="9248.0400000000009"/>
  </r>
  <r>
    <x v="10"/>
    <x v="89"/>
    <x v="24"/>
    <n v="1"/>
    <n v="1391.54"/>
  </r>
  <r>
    <x v="10"/>
    <x v="89"/>
    <x v="33"/>
    <n v="3"/>
    <n v="1895.6399999999999"/>
  </r>
  <r>
    <x v="10"/>
    <x v="89"/>
    <x v="49"/>
    <n v="2"/>
    <n v="2159.6800000000003"/>
  </r>
  <r>
    <x v="10"/>
    <x v="89"/>
    <x v="5"/>
    <n v="10"/>
    <n v="8520.4"/>
  </r>
  <r>
    <x v="10"/>
    <x v="89"/>
    <x v="29"/>
    <n v="8"/>
    <n v="6959.84"/>
  </r>
  <r>
    <x v="10"/>
    <x v="89"/>
    <x v="38"/>
    <n v="1"/>
    <n v="360.65999999999997"/>
  </r>
  <r>
    <x v="10"/>
    <x v="89"/>
    <x v="28"/>
    <n v="1"/>
    <n v="1057.8800000000001"/>
  </r>
  <r>
    <x v="10"/>
    <x v="89"/>
    <x v="73"/>
    <n v="2"/>
    <n v="1541.28"/>
  </r>
  <r>
    <x v="10"/>
    <x v="89"/>
    <x v="6"/>
    <n v="29"/>
    <n v="12708.960000000001"/>
  </r>
  <r>
    <x v="10"/>
    <x v="89"/>
    <x v="34"/>
    <n v="3"/>
    <n v="6010.26"/>
  </r>
  <r>
    <x v="10"/>
    <x v="89"/>
    <x v="21"/>
    <n v="2"/>
    <n v="1183"/>
  </r>
  <r>
    <x v="10"/>
    <x v="89"/>
    <x v="64"/>
    <n v="1"/>
    <n v="91.490000000000009"/>
  </r>
  <r>
    <x v="10"/>
    <x v="89"/>
    <x v="51"/>
    <n v="1"/>
    <n v="759.42"/>
  </r>
  <r>
    <x v="10"/>
    <x v="89"/>
    <x v="74"/>
    <n v="1"/>
    <n v="295.75"/>
  </r>
  <r>
    <x v="10"/>
    <x v="89"/>
    <x v="9"/>
    <n v="1"/>
    <n v="372.53999999999996"/>
  </r>
  <r>
    <x v="10"/>
    <x v="89"/>
    <x v="75"/>
    <n v="3"/>
    <n v="1296.42"/>
  </r>
  <r>
    <x v="10"/>
    <x v="89"/>
    <x v="76"/>
    <n v="1"/>
    <n v="588.22"/>
  </r>
  <r>
    <x v="10"/>
    <x v="89"/>
    <x v="10"/>
    <n v="2"/>
    <n v="1027.8800000000001"/>
  </r>
  <r>
    <x v="10"/>
    <x v="89"/>
    <x v="77"/>
    <n v="3"/>
    <n v="805.25999999999988"/>
  </r>
  <r>
    <x v="10"/>
    <x v="89"/>
    <x v="78"/>
    <n v="1"/>
    <n v="268.41999999999996"/>
  </r>
  <r>
    <x v="10"/>
    <x v="89"/>
    <x v="79"/>
    <n v="1"/>
    <n v="344.52"/>
  </r>
  <r>
    <x v="10"/>
    <x v="89"/>
    <x v="80"/>
    <n v="1"/>
    <n v="229.29000000000002"/>
  </r>
  <r>
    <x v="10"/>
    <x v="89"/>
    <x v="12"/>
    <n v="1"/>
    <n v="515.12"/>
  </r>
  <r>
    <x v="10"/>
    <x v="89"/>
    <x v="36"/>
    <n v="3"/>
    <n v="3492.24"/>
  </r>
  <r>
    <x v="10"/>
    <x v="90"/>
    <x v="17"/>
    <n v="103"/>
    <n v="75987.900000000009"/>
  </r>
  <r>
    <x v="10"/>
    <x v="91"/>
    <x v="24"/>
    <n v="1"/>
    <n v="1391.54"/>
  </r>
  <r>
    <x v="10"/>
    <x v="91"/>
    <x v="26"/>
    <n v="1"/>
    <n v="1386.1"/>
  </r>
  <r>
    <x v="10"/>
    <x v="91"/>
    <x v="4"/>
    <n v="1"/>
    <n v="1119.74"/>
  </r>
  <r>
    <x v="10"/>
    <x v="91"/>
    <x v="19"/>
    <n v="2"/>
    <n v="1782.04"/>
  </r>
  <r>
    <x v="10"/>
    <x v="91"/>
    <x v="29"/>
    <n v="3"/>
    <n v="2609.94"/>
  </r>
  <r>
    <x v="10"/>
    <x v="91"/>
    <x v="28"/>
    <n v="1"/>
    <n v="1057.8800000000001"/>
  </r>
  <r>
    <x v="10"/>
    <x v="91"/>
    <x v="63"/>
    <n v="1"/>
    <n v="1189.3600000000001"/>
  </r>
  <r>
    <x v="10"/>
    <x v="92"/>
    <x v="17"/>
    <n v="10"/>
    <n v="10536.600000000002"/>
  </r>
  <r>
    <x v="10"/>
    <x v="93"/>
    <x v="24"/>
    <n v="1"/>
    <n v="1391.54"/>
  </r>
  <r>
    <x v="10"/>
    <x v="93"/>
    <x v="59"/>
    <n v="2"/>
    <n v="1507.8"/>
  </r>
  <r>
    <x v="10"/>
    <x v="93"/>
    <x v="38"/>
    <n v="1"/>
    <n v="360.65999999999997"/>
  </r>
  <r>
    <x v="10"/>
    <x v="93"/>
    <x v="6"/>
    <n v="1"/>
    <n v="438.24"/>
  </r>
  <r>
    <x v="10"/>
    <x v="94"/>
    <x v="17"/>
    <n v="5"/>
    <n v="3698.24"/>
  </r>
  <r>
    <x v="10"/>
    <x v="95"/>
    <x v="6"/>
    <n v="1"/>
    <n v="438.24"/>
  </r>
  <r>
    <x v="10"/>
    <x v="96"/>
    <x v="17"/>
    <n v="1"/>
    <n v="438.24"/>
  </r>
  <r>
    <x v="10"/>
    <x v="97"/>
    <x v="24"/>
    <n v="2"/>
    <n v="2783.08"/>
  </r>
  <r>
    <x v="10"/>
    <x v="97"/>
    <x v="33"/>
    <n v="2"/>
    <n v="1263.76"/>
  </r>
  <r>
    <x v="10"/>
    <x v="97"/>
    <x v="19"/>
    <n v="4"/>
    <n v="3564.08"/>
  </r>
  <r>
    <x v="10"/>
    <x v="97"/>
    <x v="29"/>
    <n v="1"/>
    <n v="869.98"/>
  </r>
  <r>
    <x v="10"/>
    <x v="97"/>
    <x v="20"/>
    <n v="2"/>
    <n v="678.04"/>
  </r>
  <r>
    <x v="10"/>
    <x v="97"/>
    <x v="28"/>
    <n v="3"/>
    <n v="3173.6400000000003"/>
  </r>
  <r>
    <x v="10"/>
    <x v="97"/>
    <x v="7"/>
    <n v="2"/>
    <n v="2176.8000000000002"/>
  </r>
  <r>
    <x v="10"/>
    <x v="97"/>
    <x v="12"/>
    <n v="2"/>
    <n v="1030.24"/>
  </r>
  <r>
    <x v="10"/>
    <x v="98"/>
    <x v="17"/>
    <n v="18"/>
    <n v="15539.619999999997"/>
  </r>
  <r>
    <x v="10"/>
    <x v="99"/>
    <x v="22"/>
    <n v="1"/>
    <n v="643"/>
  </r>
  <r>
    <x v="10"/>
    <x v="100"/>
    <x v="17"/>
    <n v="1"/>
    <n v="643"/>
  </r>
  <r>
    <x v="10"/>
    <x v="101"/>
    <x v="24"/>
    <n v="1"/>
    <n v="1391.54"/>
  </r>
  <r>
    <x v="10"/>
    <x v="101"/>
    <x v="5"/>
    <n v="1"/>
    <n v="852.04"/>
  </r>
  <r>
    <x v="10"/>
    <x v="101"/>
    <x v="29"/>
    <n v="1"/>
    <n v="869.98"/>
  </r>
  <r>
    <x v="10"/>
    <x v="101"/>
    <x v="27"/>
    <n v="1"/>
    <n v="1268.06"/>
  </r>
  <r>
    <x v="10"/>
    <x v="101"/>
    <x v="81"/>
    <n v="1"/>
    <n v="139.96"/>
  </r>
  <r>
    <x v="10"/>
    <x v="101"/>
    <x v="6"/>
    <n v="2"/>
    <n v="876.48"/>
  </r>
  <r>
    <x v="10"/>
    <x v="101"/>
    <x v="34"/>
    <n v="1"/>
    <n v="2003.42"/>
  </r>
  <r>
    <x v="10"/>
    <x v="102"/>
    <x v="17"/>
    <n v="8"/>
    <n v="7401.48"/>
  </r>
  <r>
    <x v="10"/>
    <x v="103"/>
    <x v="24"/>
    <n v="7"/>
    <n v="9740.7799999999988"/>
  </r>
  <r>
    <x v="10"/>
    <x v="103"/>
    <x v="31"/>
    <n v="3"/>
    <n v="1417.29"/>
  </r>
  <r>
    <x v="10"/>
    <x v="103"/>
    <x v="33"/>
    <n v="1"/>
    <n v="631.88"/>
  </r>
  <r>
    <x v="10"/>
    <x v="103"/>
    <x v="4"/>
    <n v="3"/>
    <n v="3359.2200000000003"/>
  </r>
  <r>
    <x v="10"/>
    <x v="103"/>
    <x v="49"/>
    <n v="2"/>
    <n v="2159.6800000000003"/>
  </r>
  <r>
    <x v="10"/>
    <x v="103"/>
    <x v="5"/>
    <n v="2"/>
    <n v="1704.08"/>
  </r>
  <r>
    <x v="10"/>
    <x v="103"/>
    <x v="29"/>
    <n v="8"/>
    <n v="6959.84"/>
  </r>
  <r>
    <x v="10"/>
    <x v="103"/>
    <x v="27"/>
    <n v="10"/>
    <n v="12680.599999999999"/>
  </r>
  <r>
    <x v="10"/>
    <x v="103"/>
    <x v="20"/>
    <n v="7"/>
    <n v="2373.14"/>
  </r>
  <r>
    <x v="10"/>
    <x v="103"/>
    <x v="82"/>
    <n v="2"/>
    <n v="1019.72"/>
  </r>
  <r>
    <x v="10"/>
    <x v="103"/>
    <x v="6"/>
    <n v="1"/>
    <n v="438.24"/>
  </r>
  <r>
    <x v="10"/>
    <x v="104"/>
    <x v="17"/>
    <n v="46"/>
    <n v="42484.469999999994"/>
  </r>
  <r>
    <x v="10"/>
    <x v="105"/>
    <x v="26"/>
    <n v="2"/>
    <n v="2772.2"/>
  </r>
  <r>
    <x v="10"/>
    <x v="105"/>
    <x v="4"/>
    <n v="1"/>
    <n v="1119.74"/>
  </r>
  <r>
    <x v="10"/>
    <x v="105"/>
    <x v="27"/>
    <n v="1"/>
    <n v="1268.06"/>
  </r>
  <r>
    <x v="10"/>
    <x v="105"/>
    <x v="20"/>
    <n v="1"/>
    <n v="339.02"/>
  </r>
  <r>
    <x v="10"/>
    <x v="105"/>
    <x v="83"/>
    <n v="1"/>
    <n v="386.87"/>
  </r>
  <r>
    <x v="10"/>
    <x v="105"/>
    <x v="13"/>
    <n v="2"/>
    <n v="612.94000000000005"/>
  </r>
  <r>
    <x v="10"/>
    <x v="106"/>
    <x v="17"/>
    <n v="8"/>
    <n v="6498.83"/>
  </r>
  <r>
    <x v="10"/>
    <x v="107"/>
    <x v="5"/>
    <n v="1"/>
    <n v="852.04"/>
  </r>
  <r>
    <x v="10"/>
    <x v="107"/>
    <x v="38"/>
    <n v="1"/>
    <n v="360.65999999999997"/>
  </r>
  <r>
    <x v="10"/>
    <x v="107"/>
    <x v="25"/>
    <n v="1"/>
    <n v="920.16000000000008"/>
  </r>
  <r>
    <x v="10"/>
    <x v="107"/>
    <x v="20"/>
    <n v="1"/>
    <n v="339.02"/>
  </r>
  <r>
    <x v="10"/>
    <x v="107"/>
    <x v="13"/>
    <n v="1"/>
    <n v="306.47000000000003"/>
  </r>
  <r>
    <x v="10"/>
    <x v="108"/>
    <x v="17"/>
    <n v="5"/>
    <n v="2778.3499999999995"/>
  </r>
  <r>
    <x v="10"/>
    <x v="109"/>
    <x v="24"/>
    <n v="9"/>
    <n v="12523.86"/>
  </r>
  <r>
    <x v="10"/>
    <x v="109"/>
    <x v="4"/>
    <n v="1"/>
    <n v="1119.74"/>
  </r>
  <r>
    <x v="10"/>
    <x v="109"/>
    <x v="49"/>
    <n v="1"/>
    <n v="1079.8400000000001"/>
  </r>
  <r>
    <x v="10"/>
    <x v="109"/>
    <x v="19"/>
    <n v="2"/>
    <n v="1782.04"/>
  </r>
  <r>
    <x v="10"/>
    <x v="109"/>
    <x v="29"/>
    <n v="2"/>
    <n v="1739.96"/>
  </r>
  <r>
    <x v="10"/>
    <x v="109"/>
    <x v="28"/>
    <n v="2"/>
    <n v="2115.7600000000002"/>
  </r>
  <r>
    <x v="10"/>
    <x v="109"/>
    <x v="84"/>
    <n v="1"/>
    <n v="1636.48"/>
  </r>
  <r>
    <x v="10"/>
    <x v="109"/>
    <x v="82"/>
    <n v="1"/>
    <n v="509.86"/>
  </r>
  <r>
    <x v="10"/>
    <x v="109"/>
    <x v="6"/>
    <n v="2"/>
    <n v="876.48"/>
  </r>
  <r>
    <x v="10"/>
    <x v="109"/>
    <x v="45"/>
    <n v="1"/>
    <n v="1157.78"/>
  </r>
  <r>
    <x v="10"/>
    <x v="109"/>
    <x v="64"/>
    <n v="10"/>
    <n v="914.90000000000009"/>
  </r>
  <r>
    <x v="10"/>
    <x v="109"/>
    <x v="13"/>
    <n v="1"/>
    <n v="306.47000000000003"/>
  </r>
  <r>
    <x v="10"/>
    <x v="110"/>
    <x v="17"/>
    <n v="33"/>
    <n v="25763.17"/>
  </r>
  <r>
    <x v="10"/>
    <x v="111"/>
    <x v="22"/>
    <n v="7"/>
    <n v="4501"/>
  </r>
  <r>
    <x v="10"/>
    <x v="111"/>
    <x v="19"/>
    <n v="3"/>
    <n v="2673.06"/>
  </r>
  <r>
    <x v="10"/>
    <x v="111"/>
    <x v="25"/>
    <n v="1"/>
    <n v="920.16000000000008"/>
  </r>
  <r>
    <x v="10"/>
    <x v="111"/>
    <x v="20"/>
    <n v="1"/>
    <n v="339.02"/>
  </r>
  <r>
    <x v="10"/>
    <x v="111"/>
    <x v="85"/>
    <n v="2"/>
    <n v="6408.72"/>
  </r>
  <r>
    <x v="10"/>
    <x v="111"/>
    <x v="86"/>
    <n v="1"/>
    <n v="3204.36"/>
  </r>
  <r>
    <x v="10"/>
    <x v="111"/>
    <x v="35"/>
    <n v="1"/>
    <n v="757.4"/>
  </r>
  <r>
    <x v="10"/>
    <x v="111"/>
    <x v="13"/>
    <n v="3"/>
    <n v="919.41000000000008"/>
  </r>
  <r>
    <x v="10"/>
    <x v="112"/>
    <x v="17"/>
    <n v="19"/>
    <n v="19723.13"/>
  </r>
  <r>
    <x v="10"/>
    <x v="113"/>
    <x v="29"/>
    <n v="1"/>
    <n v="869.98"/>
  </r>
  <r>
    <x v="10"/>
    <x v="113"/>
    <x v="20"/>
    <n v="20"/>
    <n v="6780.4"/>
  </r>
  <r>
    <x v="10"/>
    <x v="113"/>
    <x v="6"/>
    <n v="1"/>
    <n v="438.24"/>
  </r>
  <r>
    <x v="10"/>
    <x v="113"/>
    <x v="34"/>
    <n v="1"/>
    <n v="2003.42"/>
  </r>
  <r>
    <x v="10"/>
    <x v="113"/>
    <x v="13"/>
    <n v="1"/>
    <n v="306.47000000000003"/>
  </r>
  <r>
    <x v="10"/>
    <x v="114"/>
    <x v="17"/>
    <n v="24"/>
    <n v="10398.509999999998"/>
  </r>
  <r>
    <x v="10"/>
    <x v="115"/>
    <x v="0"/>
    <n v="1"/>
    <n v="613.14"/>
  </r>
  <r>
    <x v="10"/>
    <x v="115"/>
    <x v="24"/>
    <n v="5"/>
    <n v="6957.7"/>
  </r>
  <r>
    <x v="10"/>
    <x v="115"/>
    <x v="33"/>
    <n v="1"/>
    <n v="631.88"/>
  </r>
  <r>
    <x v="10"/>
    <x v="115"/>
    <x v="5"/>
    <n v="3"/>
    <n v="2556.12"/>
  </r>
  <r>
    <x v="10"/>
    <x v="115"/>
    <x v="19"/>
    <n v="1"/>
    <n v="891.02"/>
  </r>
  <r>
    <x v="10"/>
    <x v="115"/>
    <x v="59"/>
    <n v="2"/>
    <n v="1507.8"/>
  </r>
  <r>
    <x v="10"/>
    <x v="115"/>
    <x v="38"/>
    <n v="8"/>
    <n v="2885.2799999999997"/>
  </r>
  <r>
    <x v="10"/>
    <x v="115"/>
    <x v="20"/>
    <n v="12"/>
    <n v="4068.24"/>
  </r>
  <r>
    <x v="10"/>
    <x v="115"/>
    <x v="28"/>
    <n v="6"/>
    <n v="6347.2800000000007"/>
  </r>
  <r>
    <x v="10"/>
    <x v="115"/>
    <x v="65"/>
    <n v="1"/>
    <n v="874.92000000000007"/>
  </r>
  <r>
    <x v="10"/>
    <x v="115"/>
    <x v="6"/>
    <n v="6"/>
    <n v="2629.44"/>
  </r>
  <r>
    <x v="10"/>
    <x v="115"/>
    <x v="64"/>
    <n v="1"/>
    <n v="91.490000000000009"/>
  </r>
  <r>
    <x v="10"/>
    <x v="115"/>
    <x v="63"/>
    <n v="1"/>
    <n v="1189.3600000000001"/>
  </r>
  <r>
    <x v="10"/>
    <x v="115"/>
    <x v="10"/>
    <n v="2"/>
    <n v="1027.8800000000001"/>
  </r>
  <r>
    <x v="10"/>
    <x v="115"/>
    <x v="12"/>
    <n v="5"/>
    <n v="2575.6"/>
  </r>
  <r>
    <x v="10"/>
    <x v="115"/>
    <x v="13"/>
    <n v="2"/>
    <n v="612.94000000000005"/>
  </r>
  <r>
    <x v="10"/>
    <x v="116"/>
    <x v="17"/>
    <n v="57"/>
    <n v="35460.090000000004"/>
  </r>
  <r>
    <x v="10"/>
    <x v="117"/>
    <x v="3"/>
    <n v="3"/>
    <n v="135"/>
  </r>
  <r>
    <x v="10"/>
    <x v="117"/>
    <x v="24"/>
    <n v="1"/>
    <n v="1391.54"/>
  </r>
  <r>
    <x v="10"/>
    <x v="117"/>
    <x v="26"/>
    <n v="1"/>
    <n v="1386.1"/>
  </r>
  <r>
    <x v="10"/>
    <x v="117"/>
    <x v="87"/>
    <n v="1"/>
    <n v="723.08"/>
  </r>
  <r>
    <x v="10"/>
    <x v="117"/>
    <x v="19"/>
    <n v="1"/>
    <n v="891.02"/>
  </r>
  <r>
    <x v="10"/>
    <x v="117"/>
    <x v="59"/>
    <n v="1"/>
    <n v="753.9"/>
  </r>
  <r>
    <x v="10"/>
    <x v="117"/>
    <x v="88"/>
    <n v="1"/>
    <n v="1541.4"/>
  </r>
  <r>
    <x v="10"/>
    <x v="117"/>
    <x v="28"/>
    <n v="4"/>
    <n v="4231.5200000000004"/>
  </r>
  <r>
    <x v="10"/>
    <x v="117"/>
    <x v="65"/>
    <n v="3"/>
    <n v="2624.76"/>
  </r>
  <r>
    <x v="10"/>
    <x v="117"/>
    <x v="6"/>
    <n v="6"/>
    <n v="2629.44"/>
  </r>
  <r>
    <x v="10"/>
    <x v="118"/>
    <x v="17"/>
    <n v="22"/>
    <n v="16307.76"/>
  </r>
  <r>
    <x v="11"/>
    <x v="20"/>
    <x v="17"/>
    <n v="453"/>
    <n v="357112.01"/>
  </r>
  <r>
    <x v="12"/>
    <x v="119"/>
    <x v="89"/>
    <n v="1"/>
    <n v="98.44"/>
  </r>
  <r>
    <x v="12"/>
    <x v="120"/>
    <x v="17"/>
    <n v="1"/>
    <n v="98.44"/>
  </r>
  <r>
    <x v="12"/>
    <x v="121"/>
    <x v="30"/>
    <n v="7"/>
    <n v="4874.5200000000004"/>
  </r>
  <r>
    <x v="12"/>
    <x v="121"/>
    <x v="0"/>
    <n v="3"/>
    <n v="1839.42"/>
  </r>
  <r>
    <x v="12"/>
    <x v="121"/>
    <x v="37"/>
    <n v="4"/>
    <n v="2697.76"/>
  </r>
  <r>
    <x v="12"/>
    <x v="121"/>
    <x v="24"/>
    <n v="1"/>
    <n v="1391.54"/>
  </r>
  <r>
    <x v="12"/>
    <x v="121"/>
    <x v="27"/>
    <n v="1"/>
    <n v="1268.06"/>
  </r>
  <r>
    <x v="12"/>
    <x v="121"/>
    <x v="28"/>
    <n v="1"/>
    <n v="1057.8800000000001"/>
  </r>
  <r>
    <x v="12"/>
    <x v="121"/>
    <x v="90"/>
    <n v="1"/>
    <n v="378.98"/>
  </r>
  <r>
    <x v="12"/>
    <x v="121"/>
    <x v="46"/>
    <n v="1"/>
    <n v="618.15"/>
  </r>
  <r>
    <x v="12"/>
    <x v="122"/>
    <x v="17"/>
    <n v="19"/>
    <n v="14126.31"/>
  </r>
  <r>
    <x v="12"/>
    <x v="123"/>
    <x v="14"/>
    <n v="1"/>
    <n v="3239.34"/>
  </r>
  <r>
    <x v="12"/>
    <x v="124"/>
    <x v="17"/>
    <n v="1"/>
    <n v="3239.34"/>
  </r>
  <r>
    <x v="12"/>
    <x v="125"/>
    <x v="24"/>
    <n v="2"/>
    <n v="2783.08"/>
  </r>
  <r>
    <x v="12"/>
    <x v="125"/>
    <x v="31"/>
    <n v="1"/>
    <n v="472.43"/>
  </r>
  <r>
    <x v="12"/>
    <x v="125"/>
    <x v="27"/>
    <n v="3"/>
    <n v="3804.18"/>
  </r>
  <r>
    <x v="12"/>
    <x v="125"/>
    <x v="6"/>
    <n v="1"/>
    <n v="438.24"/>
  </r>
  <r>
    <x v="12"/>
    <x v="125"/>
    <x v="64"/>
    <n v="2"/>
    <n v="182.98000000000002"/>
  </r>
  <r>
    <x v="12"/>
    <x v="125"/>
    <x v="91"/>
    <n v="1"/>
    <n v="192.6"/>
  </r>
  <r>
    <x v="12"/>
    <x v="125"/>
    <x v="35"/>
    <n v="1"/>
    <n v="757.4"/>
  </r>
  <r>
    <x v="12"/>
    <x v="125"/>
    <x v="92"/>
    <n v="1"/>
    <n v="1635.27"/>
  </r>
  <r>
    <x v="12"/>
    <x v="126"/>
    <x v="17"/>
    <n v="12"/>
    <n v="10266.18"/>
  </r>
  <r>
    <x v="12"/>
    <x v="127"/>
    <x v="24"/>
    <n v="1"/>
    <n v="1391.54"/>
  </r>
  <r>
    <x v="12"/>
    <x v="128"/>
    <x v="17"/>
    <n v="1"/>
    <n v="1391.54"/>
  </r>
  <r>
    <x v="12"/>
    <x v="129"/>
    <x v="24"/>
    <n v="17"/>
    <n v="23656.18"/>
  </r>
  <r>
    <x v="12"/>
    <x v="129"/>
    <x v="22"/>
    <n v="21"/>
    <n v="13503"/>
  </r>
  <r>
    <x v="12"/>
    <x v="129"/>
    <x v="33"/>
    <n v="2"/>
    <n v="1263.76"/>
  </r>
  <r>
    <x v="12"/>
    <x v="129"/>
    <x v="4"/>
    <n v="2"/>
    <n v="2239.48"/>
  </r>
  <r>
    <x v="12"/>
    <x v="129"/>
    <x v="49"/>
    <n v="2"/>
    <n v="2159.6800000000003"/>
  </r>
  <r>
    <x v="12"/>
    <x v="129"/>
    <x v="5"/>
    <n v="9"/>
    <n v="7668.36"/>
  </r>
  <r>
    <x v="12"/>
    <x v="129"/>
    <x v="19"/>
    <n v="6"/>
    <n v="5346.12"/>
  </r>
  <r>
    <x v="12"/>
    <x v="129"/>
    <x v="27"/>
    <n v="4"/>
    <n v="5072.24"/>
  </r>
  <r>
    <x v="12"/>
    <x v="129"/>
    <x v="28"/>
    <n v="1"/>
    <n v="1057.8800000000001"/>
  </r>
  <r>
    <x v="12"/>
    <x v="130"/>
    <x v="17"/>
    <n v="64"/>
    <n v="61966.700000000004"/>
  </r>
  <r>
    <x v="12"/>
    <x v="131"/>
    <x v="93"/>
    <n v="1"/>
    <n v="2429.44"/>
  </r>
  <r>
    <x v="12"/>
    <x v="131"/>
    <x v="24"/>
    <n v="3"/>
    <n v="4174.62"/>
  </r>
  <r>
    <x v="12"/>
    <x v="131"/>
    <x v="49"/>
    <n v="1"/>
    <n v="1079.8400000000001"/>
  </r>
  <r>
    <x v="12"/>
    <x v="131"/>
    <x v="29"/>
    <n v="3"/>
    <n v="2609.94"/>
  </r>
  <r>
    <x v="12"/>
    <x v="131"/>
    <x v="94"/>
    <n v="1"/>
    <n v="598.61"/>
  </r>
  <r>
    <x v="12"/>
    <x v="131"/>
    <x v="13"/>
    <n v="2"/>
    <n v="612.94000000000005"/>
  </r>
  <r>
    <x v="12"/>
    <x v="132"/>
    <x v="17"/>
    <n v="11"/>
    <n v="11505.390000000001"/>
  </r>
  <r>
    <x v="12"/>
    <x v="133"/>
    <x v="95"/>
    <n v="1"/>
    <n v="3357.74"/>
  </r>
  <r>
    <x v="12"/>
    <x v="133"/>
    <x v="72"/>
    <n v="1"/>
    <n v="3141.32"/>
  </r>
  <r>
    <x v="12"/>
    <x v="133"/>
    <x v="93"/>
    <n v="1"/>
    <n v="2429.44"/>
  </r>
  <r>
    <x v="12"/>
    <x v="133"/>
    <x v="24"/>
    <n v="12"/>
    <n v="16698.48"/>
  </r>
  <r>
    <x v="12"/>
    <x v="133"/>
    <x v="4"/>
    <n v="3"/>
    <n v="3359.2200000000003"/>
  </r>
  <r>
    <x v="12"/>
    <x v="133"/>
    <x v="49"/>
    <n v="1"/>
    <n v="1079.8400000000001"/>
  </r>
  <r>
    <x v="12"/>
    <x v="133"/>
    <x v="5"/>
    <n v="1"/>
    <n v="852.04"/>
  </r>
  <r>
    <x v="12"/>
    <x v="133"/>
    <x v="19"/>
    <n v="7"/>
    <n v="6237.1399999999994"/>
  </r>
  <r>
    <x v="12"/>
    <x v="133"/>
    <x v="29"/>
    <n v="5"/>
    <n v="4349.8999999999996"/>
  </r>
  <r>
    <x v="12"/>
    <x v="133"/>
    <x v="27"/>
    <n v="1"/>
    <n v="1268.06"/>
  </r>
  <r>
    <x v="12"/>
    <x v="133"/>
    <x v="20"/>
    <n v="4"/>
    <n v="1356.08"/>
  </r>
  <r>
    <x v="12"/>
    <x v="133"/>
    <x v="96"/>
    <n v="1"/>
    <n v="1514.26"/>
  </r>
  <r>
    <x v="12"/>
    <x v="133"/>
    <x v="9"/>
    <n v="2"/>
    <n v="745.07999999999993"/>
  </r>
  <r>
    <x v="12"/>
    <x v="134"/>
    <x v="17"/>
    <n v="40"/>
    <n v="46388.600000000006"/>
  </r>
  <r>
    <x v="12"/>
    <x v="135"/>
    <x v="22"/>
    <n v="38"/>
    <n v="24434"/>
  </r>
  <r>
    <x v="12"/>
    <x v="136"/>
    <x v="17"/>
    <n v="38"/>
    <n v="24434"/>
  </r>
  <r>
    <x v="12"/>
    <x v="137"/>
    <x v="22"/>
    <n v="18"/>
    <n v="11574"/>
  </r>
  <r>
    <x v="12"/>
    <x v="138"/>
    <x v="17"/>
    <n v="18"/>
    <n v="11574"/>
  </r>
  <r>
    <x v="12"/>
    <x v="139"/>
    <x v="24"/>
    <n v="2"/>
    <n v="2783.08"/>
  </r>
  <r>
    <x v="12"/>
    <x v="139"/>
    <x v="29"/>
    <n v="1"/>
    <n v="869.98"/>
  </r>
  <r>
    <x v="12"/>
    <x v="139"/>
    <x v="97"/>
    <n v="1"/>
    <n v="465.59000000000003"/>
  </r>
  <r>
    <x v="12"/>
    <x v="140"/>
    <x v="17"/>
    <n v="4"/>
    <n v="4118.6499999999996"/>
  </r>
  <r>
    <x v="12"/>
    <x v="141"/>
    <x v="30"/>
    <n v="1"/>
    <n v="696.36"/>
  </r>
  <r>
    <x v="12"/>
    <x v="141"/>
    <x v="24"/>
    <n v="9"/>
    <n v="12523.86"/>
  </r>
  <r>
    <x v="12"/>
    <x v="141"/>
    <x v="20"/>
    <n v="1"/>
    <n v="339.02"/>
  </r>
  <r>
    <x v="12"/>
    <x v="141"/>
    <x v="98"/>
    <n v="1"/>
    <n v="483.54999999999995"/>
  </r>
  <r>
    <x v="12"/>
    <x v="141"/>
    <x v="99"/>
    <n v="1"/>
    <n v="247.46"/>
  </r>
  <r>
    <x v="12"/>
    <x v="141"/>
    <x v="46"/>
    <n v="1"/>
    <n v="618.15"/>
  </r>
  <r>
    <x v="12"/>
    <x v="142"/>
    <x v="17"/>
    <n v="14"/>
    <n v="14908.4"/>
  </r>
  <r>
    <x v="12"/>
    <x v="143"/>
    <x v="22"/>
    <n v="6"/>
    <n v="3858"/>
  </r>
  <r>
    <x v="12"/>
    <x v="144"/>
    <x v="17"/>
    <n v="6"/>
    <n v="3858"/>
  </r>
  <r>
    <x v="12"/>
    <x v="145"/>
    <x v="24"/>
    <n v="1"/>
    <n v="1391.54"/>
  </r>
  <r>
    <x v="12"/>
    <x v="146"/>
    <x v="17"/>
    <n v="1"/>
    <n v="1391.54"/>
  </r>
  <r>
    <x v="12"/>
    <x v="147"/>
    <x v="24"/>
    <n v="8"/>
    <n v="11132.32"/>
  </r>
  <r>
    <x v="12"/>
    <x v="147"/>
    <x v="22"/>
    <n v="3"/>
    <n v="1929"/>
  </r>
  <r>
    <x v="12"/>
    <x v="147"/>
    <x v="33"/>
    <n v="3"/>
    <n v="1895.6399999999999"/>
  </r>
  <r>
    <x v="12"/>
    <x v="147"/>
    <x v="5"/>
    <n v="8"/>
    <n v="6816.32"/>
  </r>
  <r>
    <x v="12"/>
    <x v="147"/>
    <x v="19"/>
    <n v="1"/>
    <n v="891.02"/>
  </r>
  <r>
    <x v="12"/>
    <x v="147"/>
    <x v="83"/>
    <n v="1"/>
    <n v="386.87"/>
  </r>
  <r>
    <x v="12"/>
    <x v="147"/>
    <x v="6"/>
    <n v="3"/>
    <n v="1314.72"/>
  </r>
  <r>
    <x v="12"/>
    <x v="148"/>
    <x v="17"/>
    <n v="27"/>
    <n v="24365.89"/>
  </r>
  <r>
    <x v="13"/>
    <x v="20"/>
    <x v="17"/>
    <n v="257"/>
    <n v="233632.97999999992"/>
  </r>
  <r>
    <x v="14"/>
    <x v="149"/>
    <x v="100"/>
    <n v="1"/>
    <n v="549.72"/>
  </r>
  <r>
    <x v="14"/>
    <x v="149"/>
    <x v="24"/>
    <n v="15"/>
    <n v="20873.099999999999"/>
  </r>
  <r>
    <x v="14"/>
    <x v="149"/>
    <x v="31"/>
    <n v="2"/>
    <n v="944.86"/>
  </r>
  <r>
    <x v="14"/>
    <x v="149"/>
    <x v="32"/>
    <n v="1"/>
    <n v="449.20000000000005"/>
  </r>
  <r>
    <x v="14"/>
    <x v="149"/>
    <x v="33"/>
    <n v="1"/>
    <n v="631.88"/>
  </r>
  <r>
    <x v="14"/>
    <x v="149"/>
    <x v="4"/>
    <n v="1"/>
    <n v="1119.74"/>
  </r>
  <r>
    <x v="14"/>
    <x v="149"/>
    <x v="5"/>
    <n v="21"/>
    <n v="17892.839999999997"/>
  </r>
  <r>
    <x v="14"/>
    <x v="149"/>
    <x v="19"/>
    <n v="1"/>
    <n v="891.02"/>
  </r>
  <r>
    <x v="14"/>
    <x v="149"/>
    <x v="29"/>
    <n v="3"/>
    <n v="2609.94"/>
  </r>
  <r>
    <x v="14"/>
    <x v="149"/>
    <x v="25"/>
    <n v="5"/>
    <n v="4600.8"/>
  </r>
  <r>
    <x v="14"/>
    <x v="149"/>
    <x v="27"/>
    <n v="2"/>
    <n v="2536.12"/>
  </r>
  <r>
    <x v="14"/>
    <x v="149"/>
    <x v="20"/>
    <n v="6"/>
    <n v="2034.12"/>
  </r>
  <r>
    <x v="14"/>
    <x v="149"/>
    <x v="83"/>
    <n v="2"/>
    <n v="773.74"/>
  </r>
  <r>
    <x v="14"/>
    <x v="149"/>
    <x v="28"/>
    <n v="9"/>
    <n v="9520.9200000000019"/>
  </r>
  <r>
    <x v="14"/>
    <x v="149"/>
    <x v="34"/>
    <n v="3"/>
    <n v="6010.26"/>
  </r>
  <r>
    <x v="14"/>
    <x v="149"/>
    <x v="9"/>
    <n v="1"/>
    <n v="372.53999999999996"/>
  </r>
  <r>
    <x v="14"/>
    <x v="149"/>
    <x v="10"/>
    <n v="1"/>
    <n v="513.94000000000005"/>
  </r>
  <r>
    <x v="14"/>
    <x v="149"/>
    <x v="12"/>
    <n v="1"/>
    <n v="515.12"/>
  </r>
  <r>
    <x v="14"/>
    <x v="150"/>
    <x v="17"/>
    <n v="76"/>
    <n v="72839.859999999986"/>
  </r>
  <r>
    <x v="14"/>
    <x v="151"/>
    <x v="24"/>
    <n v="5"/>
    <n v="6957.7"/>
  </r>
  <r>
    <x v="14"/>
    <x v="151"/>
    <x v="31"/>
    <n v="1"/>
    <n v="472.43"/>
  </r>
  <r>
    <x v="14"/>
    <x v="151"/>
    <x v="22"/>
    <n v="1"/>
    <n v="643"/>
  </r>
  <r>
    <x v="14"/>
    <x v="151"/>
    <x v="4"/>
    <n v="2"/>
    <n v="2239.48"/>
  </r>
  <r>
    <x v="14"/>
    <x v="151"/>
    <x v="5"/>
    <n v="8"/>
    <n v="6816.32"/>
  </r>
  <r>
    <x v="14"/>
    <x v="151"/>
    <x v="29"/>
    <n v="2"/>
    <n v="1739.96"/>
  </r>
  <r>
    <x v="14"/>
    <x v="151"/>
    <x v="27"/>
    <n v="1"/>
    <n v="1268.06"/>
  </r>
  <r>
    <x v="14"/>
    <x v="151"/>
    <x v="6"/>
    <n v="2"/>
    <n v="876.48"/>
  </r>
  <r>
    <x v="14"/>
    <x v="152"/>
    <x v="17"/>
    <n v="22"/>
    <n v="21013.43"/>
  </r>
  <r>
    <x v="14"/>
    <x v="153"/>
    <x v="30"/>
    <n v="1"/>
    <n v="696.36"/>
  </r>
  <r>
    <x v="14"/>
    <x v="153"/>
    <x v="101"/>
    <n v="1"/>
    <n v="282.65999999999997"/>
  </r>
  <r>
    <x v="14"/>
    <x v="153"/>
    <x v="24"/>
    <n v="9"/>
    <n v="12523.86"/>
  </r>
  <r>
    <x v="14"/>
    <x v="153"/>
    <x v="31"/>
    <n v="2"/>
    <n v="944.86"/>
  </r>
  <r>
    <x v="14"/>
    <x v="153"/>
    <x v="33"/>
    <n v="1"/>
    <n v="631.88"/>
  </r>
  <r>
    <x v="14"/>
    <x v="153"/>
    <x v="49"/>
    <n v="2"/>
    <n v="2159.6800000000003"/>
  </r>
  <r>
    <x v="14"/>
    <x v="153"/>
    <x v="19"/>
    <n v="14"/>
    <n v="12474.279999999999"/>
  </r>
  <r>
    <x v="14"/>
    <x v="153"/>
    <x v="29"/>
    <n v="18"/>
    <n v="15659.64"/>
  </r>
  <r>
    <x v="14"/>
    <x v="153"/>
    <x v="25"/>
    <n v="1"/>
    <n v="920.16000000000008"/>
  </r>
  <r>
    <x v="14"/>
    <x v="153"/>
    <x v="27"/>
    <n v="6"/>
    <n v="7608.36"/>
  </r>
  <r>
    <x v="14"/>
    <x v="153"/>
    <x v="68"/>
    <n v="1"/>
    <n v="173.32999999999998"/>
  </r>
  <r>
    <x v="14"/>
    <x v="153"/>
    <x v="20"/>
    <n v="4"/>
    <n v="1356.08"/>
  </r>
  <r>
    <x v="14"/>
    <x v="153"/>
    <x v="83"/>
    <n v="23"/>
    <n v="8898.01"/>
  </r>
  <r>
    <x v="14"/>
    <x v="153"/>
    <x v="28"/>
    <n v="3"/>
    <n v="3173.6400000000003"/>
  </r>
  <r>
    <x v="14"/>
    <x v="153"/>
    <x v="66"/>
    <n v="1"/>
    <n v="514.16999999999996"/>
  </r>
  <r>
    <x v="14"/>
    <x v="153"/>
    <x v="6"/>
    <n v="3"/>
    <n v="1314.72"/>
  </r>
  <r>
    <x v="14"/>
    <x v="153"/>
    <x v="85"/>
    <n v="1"/>
    <n v="3204.36"/>
  </r>
  <r>
    <x v="14"/>
    <x v="153"/>
    <x v="39"/>
    <n v="1"/>
    <n v="902.74"/>
  </r>
  <r>
    <x v="14"/>
    <x v="153"/>
    <x v="9"/>
    <n v="1"/>
    <n v="372.53999999999996"/>
  </r>
  <r>
    <x v="14"/>
    <x v="153"/>
    <x v="102"/>
    <n v="1"/>
    <n v="241.15"/>
  </r>
  <r>
    <x v="14"/>
    <x v="153"/>
    <x v="36"/>
    <n v="7"/>
    <n v="8148.5599999999995"/>
  </r>
  <r>
    <x v="14"/>
    <x v="153"/>
    <x v="13"/>
    <n v="1"/>
    <n v="306.47000000000003"/>
  </r>
  <r>
    <x v="14"/>
    <x v="154"/>
    <x v="17"/>
    <n v="102"/>
    <n v="82507.510000000009"/>
  </r>
  <r>
    <x v="14"/>
    <x v="155"/>
    <x v="24"/>
    <n v="1"/>
    <n v="1391.54"/>
  </r>
  <r>
    <x v="14"/>
    <x v="155"/>
    <x v="5"/>
    <n v="1"/>
    <n v="852.04"/>
  </r>
  <r>
    <x v="14"/>
    <x v="155"/>
    <x v="27"/>
    <n v="2"/>
    <n v="2536.12"/>
  </r>
  <r>
    <x v="14"/>
    <x v="156"/>
    <x v="17"/>
    <n v="4"/>
    <n v="4779.7"/>
  </r>
  <r>
    <x v="14"/>
    <x v="157"/>
    <x v="100"/>
    <n v="1"/>
    <n v="549.72"/>
  </r>
  <r>
    <x v="14"/>
    <x v="157"/>
    <x v="24"/>
    <n v="5"/>
    <n v="6957.7"/>
  </r>
  <r>
    <x v="14"/>
    <x v="157"/>
    <x v="31"/>
    <n v="2"/>
    <n v="944.86"/>
  </r>
  <r>
    <x v="14"/>
    <x v="157"/>
    <x v="33"/>
    <n v="1"/>
    <n v="631.88"/>
  </r>
  <r>
    <x v="14"/>
    <x v="157"/>
    <x v="5"/>
    <n v="4"/>
    <n v="3408.16"/>
  </r>
  <r>
    <x v="14"/>
    <x v="157"/>
    <x v="29"/>
    <n v="2"/>
    <n v="1739.96"/>
  </r>
  <r>
    <x v="14"/>
    <x v="157"/>
    <x v="20"/>
    <n v="7"/>
    <n v="2373.14"/>
  </r>
  <r>
    <x v="14"/>
    <x v="157"/>
    <x v="28"/>
    <n v="3"/>
    <n v="3173.6400000000003"/>
  </r>
  <r>
    <x v="14"/>
    <x v="157"/>
    <x v="6"/>
    <n v="1"/>
    <n v="438.24"/>
  </r>
  <r>
    <x v="14"/>
    <x v="157"/>
    <x v="34"/>
    <n v="3"/>
    <n v="6010.26"/>
  </r>
  <r>
    <x v="14"/>
    <x v="157"/>
    <x v="36"/>
    <n v="1"/>
    <n v="1164.08"/>
  </r>
  <r>
    <x v="14"/>
    <x v="158"/>
    <x v="17"/>
    <n v="30"/>
    <n v="27391.64"/>
  </r>
  <r>
    <x v="14"/>
    <x v="159"/>
    <x v="24"/>
    <n v="1"/>
    <n v="1391.54"/>
  </r>
  <r>
    <x v="14"/>
    <x v="159"/>
    <x v="33"/>
    <n v="7"/>
    <n v="4423.16"/>
  </r>
  <r>
    <x v="14"/>
    <x v="159"/>
    <x v="5"/>
    <n v="11"/>
    <n v="9372.4399999999987"/>
  </r>
  <r>
    <x v="14"/>
    <x v="159"/>
    <x v="19"/>
    <n v="9"/>
    <n v="8019.18"/>
  </r>
  <r>
    <x v="14"/>
    <x v="159"/>
    <x v="29"/>
    <n v="21"/>
    <n v="18269.580000000002"/>
  </r>
  <r>
    <x v="14"/>
    <x v="159"/>
    <x v="20"/>
    <n v="1"/>
    <n v="339.02"/>
  </r>
  <r>
    <x v="14"/>
    <x v="159"/>
    <x v="28"/>
    <n v="1"/>
    <n v="1057.8800000000001"/>
  </r>
  <r>
    <x v="14"/>
    <x v="159"/>
    <x v="6"/>
    <n v="3"/>
    <n v="1314.72"/>
  </r>
  <r>
    <x v="14"/>
    <x v="159"/>
    <x v="34"/>
    <n v="1"/>
    <n v="2003.42"/>
  </r>
  <r>
    <x v="14"/>
    <x v="159"/>
    <x v="21"/>
    <n v="1"/>
    <n v="591.5"/>
  </r>
  <r>
    <x v="14"/>
    <x v="159"/>
    <x v="103"/>
    <n v="1"/>
    <n v="268.41000000000003"/>
  </r>
  <r>
    <x v="14"/>
    <x v="159"/>
    <x v="104"/>
    <n v="1"/>
    <n v="268.43"/>
  </r>
  <r>
    <x v="14"/>
    <x v="159"/>
    <x v="35"/>
    <n v="1"/>
    <n v="757.4"/>
  </r>
  <r>
    <x v="14"/>
    <x v="159"/>
    <x v="10"/>
    <n v="2"/>
    <n v="1027.8800000000001"/>
  </r>
  <r>
    <x v="14"/>
    <x v="159"/>
    <x v="105"/>
    <n v="1"/>
    <n v="222.09"/>
  </r>
  <r>
    <x v="14"/>
    <x v="159"/>
    <x v="78"/>
    <n v="1"/>
    <n v="268.41999999999996"/>
  </r>
  <r>
    <x v="14"/>
    <x v="159"/>
    <x v="36"/>
    <n v="8"/>
    <n v="9312.64"/>
  </r>
  <r>
    <x v="14"/>
    <x v="159"/>
    <x v="106"/>
    <n v="1"/>
    <n v="639.83999999999992"/>
  </r>
  <r>
    <x v="14"/>
    <x v="159"/>
    <x v="107"/>
    <n v="1"/>
    <n v="381.08"/>
  </r>
  <r>
    <x v="14"/>
    <x v="159"/>
    <x v="14"/>
    <n v="1"/>
    <n v="3239.34"/>
  </r>
  <r>
    <x v="14"/>
    <x v="160"/>
    <x v="17"/>
    <n v="74"/>
    <n v="63167.969999999987"/>
  </r>
  <r>
    <x v="14"/>
    <x v="161"/>
    <x v="30"/>
    <n v="1"/>
    <n v="696.36"/>
  </r>
  <r>
    <x v="14"/>
    <x v="161"/>
    <x v="24"/>
    <n v="11"/>
    <n v="15306.939999999999"/>
  </r>
  <r>
    <x v="14"/>
    <x v="161"/>
    <x v="108"/>
    <n v="1"/>
    <n v="372.53999999999996"/>
  </r>
  <r>
    <x v="14"/>
    <x v="161"/>
    <x v="31"/>
    <n v="4"/>
    <n v="1889.72"/>
  </r>
  <r>
    <x v="14"/>
    <x v="161"/>
    <x v="22"/>
    <n v="52"/>
    <n v="33436"/>
  </r>
  <r>
    <x v="14"/>
    <x v="161"/>
    <x v="109"/>
    <n v="59"/>
    <n v="32037"/>
  </r>
  <r>
    <x v="14"/>
    <x v="161"/>
    <x v="33"/>
    <n v="6"/>
    <n v="3791.2799999999997"/>
  </r>
  <r>
    <x v="14"/>
    <x v="161"/>
    <x v="5"/>
    <n v="24"/>
    <n v="20448.96"/>
  </r>
  <r>
    <x v="14"/>
    <x v="161"/>
    <x v="29"/>
    <n v="5"/>
    <n v="4349.8999999999996"/>
  </r>
  <r>
    <x v="14"/>
    <x v="161"/>
    <x v="20"/>
    <n v="2"/>
    <n v="678.04"/>
  </r>
  <r>
    <x v="14"/>
    <x v="161"/>
    <x v="28"/>
    <n v="8"/>
    <n v="8463.0400000000009"/>
  </r>
  <r>
    <x v="14"/>
    <x v="161"/>
    <x v="65"/>
    <n v="1"/>
    <n v="874.92000000000007"/>
  </r>
  <r>
    <x v="14"/>
    <x v="161"/>
    <x v="82"/>
    <n v="1"/>
    <n v="509.86"/>
  </r>
  <r>
    <x v="14"/>
    <x v="161"/>
    <x v="6"/>
    <n v="1"/>
    <n v="438.24"/>
  </r>
  <r>
    <x v="14"/>
    <x v="161"/>
    <x v="9"/>
    <n v="3"/>
    <n v="1117.6199999999999"/>
  </r>
  <r>
    <x v="14"/>
    <x v="161"/>
    <x v="12"/>
    <n v="1"/>
    <n v="515.12"/>
  </r>
  <r>
    <x v="14"/>
    <x v="161"/>
    <x v="13"/>
    <n v="2"/>
    <n v="612.94000000000005"/>
  </r>
  <r>
    <x v="14"/>
    <x v="162"/>
    <x v="17"/>
    <n v="182"/>
    <n v="125538.47999999997"/>
  </r>
  <r>
    <x v="14"/>
    <x v="163"/>
    <x v="24"/>
    <n v="6"/>
    <n v="8349.24"/>
  </r>
  <r>
    <x v="14"/>
    <x v="163"/>
    <x v="5"/>
    <n v="6"/>
    <n v="5112.24"/>
  </r>
  <r>
    <x v="14"/>
    <x v="163"/>
    <x v="28"/>
    <n v="1"/>
    <n v="1057.8800000000001"/>
  </r>
  <r>
    <x v="14"/>
    <x v="163"/>
    <x v="67"/>
    <n v="1"/>
    <n v="755.18000000000006"/>
  </r>
  <r>
    <x v="14"/>
    <x v="164"/>
    <x v="17"/>
    <n v="14"/>
    <n v="15274.54"/>
  </r>
  <r>
    <x v="15"/>
    <x v="20"/>
    <x v="17"/>
    <n v="505"/>
    <n v="412513.13"/>
  </r>
  <r>
    <x v="16"/>
    <x v="165"/>
    <x v="24"/>
    <n v="13"/>
    <n v="18090.02"/>
  </r>
  <r>
    <x v="16"/>
    <x v="165"/>
    <x v="33"/>
    <n v="1"/>
    <n v="631.88"/>
  </r>
  <r>
    <x v="16"/>
    <x v="165"/>
    <x v="5"/>
    <n v="6"/>
    <n v="5112.24"/>
  </r>
  <r>
    <x v="16"/>
    <x v="165"/>
    <x v="29"/>
    <n v="3"/>
    <n v="2609.94"/>
  </r>
  <r>
    <x v="16"/>
    <x v="165"/>
    <x v="66"/>
    <n v="1"/>
    <n v="514.16999999999996"/>
  </r>
  <r>
    <x v="16"/>
    <x v="165"/>
    <x v="6"/>
    <n v="2"/>
    <n v="876.48"/>
  </r>
  <r>
    <x v="16"/>
    <x v="165"/>
    <x v="13"/>
    <n v="1"/>
    <n v="306.47000000000003"/>
  </r>
  <r>
    <x v="16"/>
    <x v="166"/>
    <x v="17"/>
    <n v="27"/>
    <n v="28141.199999999997"/>
  </r>
  <r>
    <x v="16"/>
    <x v="167"/>
    <x v="1"/>
    <n v="1"/>
    <n v="3082.6800000000003"/>
  </r>
  <r>
    <x v="16"/>
    <x v="167"/>
    <x v="50"/>
    <n v="1"/>
    <n v="2309.6799999999998"/>
  </r>
  <r>
    <x v="16"/>
    <x v="167"/>
    <x v="110"/>
    <n v="8"/>
    <n v="11118.08"/>
  </r>
  <r>
    <x v="16"/>
    <x v="167"/>
    <x v="111"/>
    <n v="2"/>
    <n v="1941.48"/>
  </r>
  <r>
    <x v="16"/>
    <x v="167"/>
    <x v="44"/>
    <n v="1"/>
    <n v="745.92000000000007"/>
  </r>
  <r>
    <x v="16"/>
    <x v="167"/>
    <x v="112"/>
    <n v="1"/>
    <n v="652.16"/>
  </r>
  <r>
    <x v="16"/>
    <x v="167"/>
    <x v="34"/>
    <n v="1"/>
    <n v="2003.42"/>
  </r>
  <r>
    <x v="16"/>
    <x v="167"/>
    <x v="7"/>
    <n v="1"/>
    <n v="1088.4000000000001"/>
  </r>
  <r>
    <x v="16"/>
    <x v="167"/>
    <x v="113"/>
    <n v="1"/>
    <n v="3204.36"/>
  </r>
  <r>
    <x v="16"/>
    <x v="167"/>
    <x v="85"/>
    <n v="1"/>
    <n v="3204.36"/>
  </r>
  <r>
    <x v="16"/>
    <x v="167"/>
    <x v="86"/>
    <n v="2"/>
    <n v="6408.72"/>
  </r>
  <r>
    <x v="16"/>
    <x v="167"/>
    <x v="21"/>
    <n v="2"/>
    <n v="1183"/>
  </r>
  <r>
    <x v="16"/>
    <x v="167"/>
    <x v="64"/>
    <n v="1"/>
    <n v="91.490000000000009"/>
  </r>
  <r>
    <x v="16"/>
    <x v="167"/>
    <x v="63"/>
    <n v="1"/>
    <n v="1189.3600000000001"/>
  </r>
  <r>
    <x v="16"/>
    <x v="167"/>
    <x v="39"/>
    <n v="3"/>
    <n v="2708.2200000000003"/>
  </r>
  <r>
    <x v="16"/>
    <x v="167"/>
    <x v="40"/>
    <n v="1"/>
    <n v="513.33999999999992"/>
  </r>
  <r>
    <x v="16"/>
    <x v="167"/>
    <x v="114"/>
    <n v="1"/>
    <n v="481.49"/>
  </r>
  <r>
    <x v="16"/>
    <x v="167"/>
    <x v="115"/>
    <n v="2"/>
    <n v="947.66000000000008"/>
  </r>
  <r>
    <x v="16"/>
    <x v="167"/>
    <x v="116"/>
    <n v="1"/>
    <n v="1157.78"/>
  </r>
  <r>
    <x v="16"/>
    <x v="167"/>
    <x v="48"/>
    <n v="3"/>
    <n v="1993.56"/>
  </r>
  <r>
    <x v="16"/>
    <x v="167"/>
    <x v="117"/>
    <n v="3"/>
    <n v="1408.6499999999999"/>
  </r>
  <r>
    <x v="16"/>
    <x v="167"/>
    <x v="106"/>
    <n v="1"/>
    <n v="639.83999999999992"/>
  </r>
  <r>
    <x v="16"/>
    <x v="167"/>
    <x v="107"/>
    <n v="1"/>
    <n v="381.08"/>
  </r>
  <r>
    <x v="16"/>
    <x v="167"/>
    <x v="14"/>
    <n v="1"/>
    <n v="3239.34"/>
  </r>
  <r>
    <x v="16"/>
    <x v="168"/>
    <x v="17"/>
    <n v="41"/>
    <n v="51694.070000000007"/>
  </r>
  <r>
    <x v="16"/>
    <x v="169"/>
    <x v="100"/>
    <n v="1"/>
    <n v="549.72"/>
  </r>
  <r>
    <x v="16"/>
    <x v="169"/>
    <x v="24"/>
    <n v="3"/>
    <n v="4174.62"/>
  </r>
  <r>
    <x v="16"/>
    <x v="169"/>
    <x v="26"/>
    <n v="1"/>
    <n v="1386.1"/>
  </r>
  <r>
    <x v="16"/>
    <x v="169"/>
    <x v="31"/>
    <n v="3"/>
    <n v="1417.29"/>
  </r>
  <r>
    <x v="16"/>
    <x v="169"/>
    <x v="118"/>
    <n v="1"/>
    <n v="143.72"/>
  </r>
  <r>
    <x v="16"/>
    <x v="169"/>
    <x v="4"/>
    <n v="2"/>
    <n v="2239.48"/>
  </r>
  <r>
    <x v="16"/>
    <x v="169"/>
    <x v="19"/>
    <n v="3"/>
    <n v="2673.06"/>
  </r>
  <r>
    <x v="16"/>
    <x v="169"/>
    <x v="27"/>
    <n v="7"/>
    <n v="8876.42"/>
  </r>
  <r>
    <x v="16"/>
    <x v="169"/>
    <x v="68"/>
    <n v="1"/>
    <n v="173.32999999999998"/>
  </r>
  <r>
    <x v="16"/>
    <x v="169"/>
    <x v="28"/>
    <n v="4"/>
    <n v="4231.5200000000004"/>
  </r>
  <r>
    <x v="16"/>
    <x v="169"/>
    <x v="119"/>
    <n v="1"/>
    <n v="1683.48"/>
  </r>
  <r>
    <x v="16"/>
    <x v="169"/>
    <x v="73"/>
    <n v="1"/>
    <n v="770.64"/>
  </r>
  <r>
    <x v="16"/>
    <x v="169"/>
    <x v="112"/>
    <n v="1"/>
    <n v="652.16"/>
  </r>
  <r>
    <x v="16"/>
    <x v="169"/>
    <x v="6"/>
    <n v="1"/>
    <n v="438.24"/>
  </r>
  <r>
    <x v="16"/>
    <x v="169"/>
    <x v="34"/>
    <n v="1"/>
    <n v="2003.42"/>
  </r>
  <r>
    <x v="16"/>
    <x v="169"/>
    <x v="63"/>
    <n v="6"/>
    <n v="7136.1600000000008"/>
  </r>
  <r>
    <x v="16"/>
    <x v="169"/>
    <x v="10"/>
    <n v="1"/>
    <n v="513.94000000000005"/>
  </r>
  <r>
    <x v="16"/>
    <x v="169"/>
    <x v="120"/>
    <n v="1"/>
    <n v="305.29000000000002"/>
  </r>
  <r>
    <x v="16"/>
    <x v="170"/>
    <x v="17"/>
    <n v="39"/>
    <n v="39368.590000000011"/>
  </r>
  <r>
    <x v="16"/>
    <x v="171"/>
    <x v="100"/>
    <n v="1"/>
    <n v="549.72"/>
  </r>
  <r>
    <x v="16"/>
    <x v="171"/>
    <x v="22"/>
    <n v="28"/>
    <n v="18004"/>
  </r>
  <r>
    <x v="16"/>
    <x v="171"/>
    <x v="34"/>
    <n v="1"/>
    <n v="2003.42"/>
  </r>
  <r>
    <x v="16"/>
    <x v="171"/>
    <x v="107"/>
    <n v="1"/>
    <n v="381.08"/>
  </r>
  <r>
    <x v="16"/>
    <x v="172"/>
    <x v="17"/>
    <n v="31"/>
    <n v="20938.22"/>
  </r>
  <r>
    <x v="17"/>
    <x v="20"/>
    <x v="17"/>
    <n v="138"/>
    <n v="140142.07999999999"/>
  </r>
  <r>
    <x v="18"/>
    <x v="173"/>
    <x v="32"/>
    <n v="1"/>
    <n v="449.20000000000005"/>
  </r>
  <r>
    <x v="18"/>
    <x v="173"/>
    <x v="27"/>
    <n v="2"/>
    <n v="2536.12"/>
  </r>
  <r>
    <x v="18"/>
    <x v="173"/>
    <x v="121"/>
    <n v="1"/>
    <n v="386.20000000000005"/>
  </r>
  <r>
    <x v="18"/>
    <x v="173"/>
    <x v="36"/>
    <n v="1"/>
    <n v="1164.08"/>
  </r>
  <r>
    <x v="18"/>
    <x v="173"/>
    <x v="57"/>
    <n v="1"/>
    <n v="966.74"/>
  </r>
  <r>
    <x v="18"/>
    <x v="173"/>
    <x v="13"/>
    <n v="1"/>
    <n v="306.47000000000003"/>
  </r>
  <r>
    <x v="18"/>
    <x v="174"/>
    <x v="17"/>
    <n v="7"/>
    <n v="5808.8099999999995"/>
  </r>
  <r>
    <x v="18"/>
    <x v="175"/>
    <x v="30"/>
    <n v="3"/>
    <n v="2089.08"/>
  </r>
  <r>
    <x v="18"/>
    <x v="175"/>
    <x v="0"/>
    <n v="5"/>
    <n v="3065.7"/>
  </r>
  <r>
    <x v="18"/>
    <x v="175"/>
    <x v="37"/>
    <n v="2"/>
    <n v="1348.88"/>
  </r>
  <r>
    <x v="18"/>
    <x v="175"/>
    <x v="26"/>
    <n v="19"/>
    <n v="26335.899999999998"/>
  </r>
  <r>
    <x v="18"/>
    <x v="175"/>
    <x v="32"/>
    <n v="7"/>
    <n v="3144.4000000000005"/>
  </r>
  <r>
    <x v="18"/>
    <x v="175"/>
    <x v="44"/>
    <n v="3"/>
    <n v="2237.7600000000002"/>
  </r>
  <r>
    <x v="18"/>
    <x v="175"/>
    <x v="25"/>
    <n v="2"/>
    <n v="1840.3200000000002"/>
  </r>
  <r>
    <x v="18"/>
    <x v="175"/>
    <x v="56"/>
    <n v="8"/>
    <n v="12824"/>
  </r>
  <r>
    <x v="18"/>
    <x v="175"/>
    <x v="63"/>
    <n v="1"/>
    <n v="1189.3600000000001"/>
  </r>
  <r>
    <x v="18"/>
    <x v="175"/>
    <x v="121"/>
    <n v="1"/>
    <n v="386.20000000000005"/>
  </r>
  <r>
    <x v="18"/>
    <x v="175"/>
    <x v="122"/>
    <n v="9"/>
    <n v="2840.85"/>
  </r>
  <r>
    <x v="18"/>
    <x v="176"/>
    <x v="17"/>
    <n v="60"/>
    <n v="57302.45"/>
  </r>
  <r>
    <x v="18"/>
    <x v="177"/>
    <x v="0"/>
    <n v="1"/>
    <n v="613.14"/>
  </r>
  <r>
    <x v="18"/>
    <x v="177"/>
    <x v="37"/>
    <n v="2"/>
    <n v="1348.88"/>
  </r>
  <r>
    <x v="18"/>
    <x v="177"/>
    <x v="24"/>
    <n v="22"/>
    <n v="30613.879999999997"/>
  </r>
  <r>
    <x v="18"/>
    <x v="177"/>
    <x v="31"/>
    <n v="2"/>
    <n v="944.86"/>
  </r>
  <r>
    <x v="18"/>
    <x v="177"/>
    <x v="123"/>
    <n v="3"/>
    <n v="1524.72"/>
  </r>
  <r>
    <x v="18"/>
    <x v="177"/>
    <x v="33"/>
    <n v="1"/>
    <n v="631.88"/>
  </r>
  <r>
    <x v="18"/>
    <x v="177"/>
    <x v="5"/>
    <n v="2"/>
    <n v="1704.08"/>
  </r>
  <r>
    <x v="18"/>
    <x v="177"/>
    <x v="19"/>
    <n v="5"/>
    <n v="4455.1000000000004"/>
  </r>
  <r>
    <x v="18"/>
    <x v="177"/>
    <x v="29"/>
    <n v="7"/>
    <n v="6089.8600000000006"/>
  </r>
  <r>
    <x v="18"/>
    <x v="177"/>
    <x v="27"/>
    <n v="6"/>
    <n v="7608.36"/>
  </r>
  <r>
    <x v="18"/>
    <x v="177"/>
    <x v="28"/>
    <n v="5"/>
    <n v="5289.4000000000005"/>
  </r>
  <r>
    <x v="18"/>
    <x v="177"/>
    <x v="56"/>
    <n v="2"/>
    <n v="3206"/>
  </r>
  <r>
    <x v="18"/>
    <x v="177"/>
    <x v="82"/>
    <n v="1"/>
    <n v="509.86"/>
  </r>
  <r>
    <x v="18"/>
    <x v="177"/>
    <x v="124"/>
    <n v="1"/>
    <n v="450.83000000000004"/>
  </r>
  <r>
    <x v="18"/>
    <x v="177"/>
    <x v="10"/>
    <n v="3"/>
    <n v="1541.8200000000002"/>
  </r>
  <r>
    <x v="18"/>
    <x v="177"/>
    <x v="13"/>
    <n v="3"/>
    <n v="919.41000000000008"/>
  </r>
  <r>
    <x v="18"/>
    <x v="178"/>
    <x v="17"/>
    <n v="66"/>
    <n v="67452.08"/>
  </r>
  <r>
    <x v="18"/>
    <x v="179"/>
    <x v="65"/>
    <n v="1"/>
    <n v="874.92000000000007"/>
  </r>
  <r>
    <x v="18"/>
    <x v="180"/>
    <x v="17"/>
    <n v="1"/>
    <n v="874.92000000000007"/>
  </r>
  <r>
    <x v="18"/>
    <x v="181"/>
    <x v="30"/>
    <n v="4"/>
    <n v="2785.44"/>
  </r>
  <r>
    <x v="18"/>
    <x v="181"/>
    <x v="0"/>
    <n v="2"/>
    <n v="1226.28"/>
  </r>
  <r>
    <x v="18"/>
    <x v="181"/>
    <x v="24"/>
    <n v="1"/>
    <n v="1391.54"/>
  </r>
  <r>
    <x v="18"/>
    <x v="181"/>
    <x v="5"/>
    <n v="2"/>
    <n v="1704.08"/>
  </r>
  <r>
    <x v="18"/>
    <x v="181"/>
    <x v="19"/>
    <n v="2"/>
    <n v="1782.04"/>
  </r>
  <r>
    <x v="18"/>
    <x v="181"/>
    <x v="29"/>
    <n v="2"/>
    <n v="1739.96"/>
  </r>
  <r>
    <x v="18"/>
    <x v="181"/>
    <x v="27"/>
    <n v="3"/>
    <n v="3804.18"/>
  </r>
  <r>
    <x v="18"/>
    <x v="181"/>
    <x v="28"/>
    <n v="1"/>
    <n v="1057.8800000000001"/>
  </r>
  <r>
    <x v="18"/>
    <x v="181"/>
    <x v="56"/>
    <n v="2"/>
    <n v="3206"/>
  </r>
  <r>
    <x v="18"/>
    <x v="181"/>
    <x v="6"/>
    <n v="1"/>
    <n v="438.24"/>
  </r>
  <r>
    <x v="18"/>
    <x v="181"/>
    <x v="10"/>
    <n v="1"/>
    <n v="513.94000000000005"/>
  </r>
  <r>
    <x v="18"/>
    <x v="181"/>
    <x v="14"/>
    <n v="1"/>
    <n v="3239.34"/>
  </r>
  <r>
    <x v="18"/>
    <x v="182"/>
    <x v="17"/>
    <n v="22"/>
    <n v="22888.920000000002"/>
  </r>
  <r>
    <x v="18"/>
    <x v="183"/>
    <x v="24"/>
    <n v="1"/>
    <n v="1391.54"/>
  </r>
  <r>
    <x v="18"/>
    <x v="183"/>
    <x v="32"/>
    <n v="1"/>
    <n v="449.20000000000005"/>
  </r>
  <r>
    <x v="18"/>
    <x v="184"/>
    <x v="17"/>
    <n v="2"/>
    <n v="1840.74"/>
  </r>
  <r>
    <x v="18"/>
    <x v="185"/>
    <x v="0"/>
    <n v="1"/>
    <n v="613.14"/>
  </r>
  <r>
    <x v="18"/>
    <x v="185"/>
    <x v="37"/>
    <n v="4"/>
    <n v="2697.76"/>
  </r>
  <r>
    <x v="18"/>
    <x v="185"/>
    <x v="32"/>
    <n v="5"/>
    <n v="2246"/>
  </r>
  <r>
    <x v="18"/>
    <x v="185"/>
    <x v="44"/>
    <n v="2"/>
    <n v="1491.8400000000001"/>
  </r>
  <r>
    <x v="18"/>
    <x v="185"/>
    <x v="25"/>
    <n v="1"/>
    <n v="920.16000000000008"/>
  </r>
  <r>
    <x v="18"/>
    <x v="185"/>
    <x v="27"/>
    <n v="1"/>
    <n v="1268.06"/>
  </r>
  <r>
    <x v="18"/>
    <x v="185"/>
    <x v="63"/>
    <n v="1"/>
    <n v="1189.3600000000001"/>
  </r>
  <r>
    <x v="18"/>
    <x v="185"/>
    <x v="57"/>
    <n v="1"/>
    <n v="966.74"/>
  </r>
  <r>
    <x v="18"/>
    <x v="186"/>
    <x v="17"/>
    <n v="16"/>
    <n v="11393.06"/>
  </r>
  <r>
    <x v="18"/>
    <x v="187"/>
    <x v="37"/>
    <n v="1"/>
    <n v="674.44"/>
  </r>
  <r>
    <x v="18"/>
    <x v="187"/>
    <x v="24"/>
    <n v="3"/>
    <n v="4174.62"/>
  </r>
  <r>
    <x v="18"/>
    <x v="187"/>
    <x v="19"/>
    <n v="1"/>
    <n v="891.02"/>
  </r>
  <r>
    <x v="18"/>
    <x v="187"/>
    <x v="29"/>
    <n v="1"/>
    <n v="869.98"/>
  </r>
  <r>
    <x v="18"/>
    <x v="187"/>
    <x v="82"/>
    <n v="1"/>
    <n v="509.86"/>
  </r>
  <r>
    <x v="18"/>
    <x v="188"/>
    <x v="17"/>
    <n v="7"/>
    <n v="7119.9199999999992"/>
  </r>
  <r>
    <x v="18"/>
    <x v="189"/>
    <x v="0"/>
    <n v="1"/>
    <n v="613.14"/>
  </r>
  <r>
    <x v="18"/>
    <x v="189"/>
    <x v="37"/>
    <n v="10"/>
    <n v="6744.4000000000005"/>
  </r>
  <r>
    <x v="18"/>
    <x v="189"/>
    <x v="24"/>
    <n v="1"/>
    <n v="1391.54"/>
  </r>
  <r>
    <x v="18"/>
    <x v="189"/>
    <x v="26"/>
    <n v="1"/>
    <n v="1386.1"/>
  </r>
  <r>
    <x v="18"/>
    <x v="189"/>
    <x v="19"/>
    <n v="1"/>
    <n v="891.02"/>
  </r>
  <r>
    <x v="18"/>
    <x v="189"/>
    <x v="63"/>
    <n v="1"/>
    <n v="1189.3600000000001"/>
  </r>
  <r>
    <x v="18"/>
    <x v="190"/>
    <x v="17"/>
    <n v="15"/>
    <n v="12215.560000000003"/>
  </r>
  <r>
    <x v="18"/>
    <x v="191"/>
    <x v="30"/>
    <n v="31"/>
    <n v="21587.16"/>
  </r>
  <r>
    <x v="18"/>
    <x v="191"/>
    <x v="0"/>
    <n v="2"/>
    <n v="1226.28"/>
  </r>
  <r>
    <x v="18"/>
    <x v="191"/>
    <x v="37"/>
    <n v="61"/>
    <n v="41140.840000000004"/>
  </r>
  <r>
    <x v="18"/>
    <x v="191"/>
    <x v="24"/>
    <n v="39"/>
    <n v="54270.06"/>
  </r>
  <r>
    <x v="18"/>
    <x v="191"/>
    <x v="26"/>
    <n v="1"/>
    <n v="1386.1"/>
  </r>
  <r>
    <x v="18"/>
    <x v="191"/>
    <x v="31"/>
    <n v="4"/>
    <n v="1889.72"/>
  </r>
  <r>
    <x v="18"/>
    <x v="191"/>
    <x v="32"/>
    <n v="6"/>
    <n v="2695.2000000000003"/>
  </r>
  <r>
    <x v="18"/>
    <x v="191"/>
    <x v="4"/>
    <n v="2"/>
    <n v="2239.48"/>
  </r>
  <r>
    <x v="18"/>
    <x v="191"/>
    <x v="5"/>
    <n v="3"/>
    <n v="2556.12"/>
  </r>
  <r>
    <x v="18"/>
    <x v="191"/>
    <x v="19"/>
    <n v="6"/>
    <n v="5346.12"/>
  </r>
  <r>
    <x v="18"/>
    <x v="191"/>
    <x v="29"/>
    <n v="8"/>
    <n v="6959.84"/>
  </r>
  <r>
    <x v="18"/>
    <x v="191"/>
    <x v="27"/>
    <n v="15"/>
    <n v="19020.899999999998"/>
  </r>
  <r>
    <x v="18"/>
    <x v="191"/>
    <x v="28"/>
    <n v="2"/>
    <n v="2115.7600000000002"/>
  </r>
  <r>
    <x v="18"/>
    <x v="192"/>
    <x v="17"/>
    <n v="180"/>
    <n v="162433.57999999999"/>
  </r>
  <r>
    <x v="18"/>
    <x v="193"/>
    <x v="0"/>
    <n v="1"/>
    <n v="613.14"/>
  </r>
  <r>
    <x v="18"/>
    <x v="193"/>
    <x v="24"/>
    <n v="1"/>
    <n v="1391.54"/>
  </r>
  <r>
    <x v="18"/>
    <x v="193"/>
    <x v="26"/>
    <n v="6"/>
    <n v="8316.5999999999985"/>
  </r>
  <r>
    <x v="18"/>
    <x v="193"/>
    <x v="31"/>
    <n v="1"/>
    <n v="472.43"/>
  </r>
  <r>
    <x v="18"/>
    <x v="193"/>
    <x v="32"/>
    <n v="1"/>
    <n v="449.20000000000005"/>
  </r>
  <r>
    <x v="18"/>
    <x v="193"/>
    <x v="5"/>
    <n v="1"/>
    <n v="852.04"/>
  </r>
  <r>
    <x v="18"/>
    <x v="193"/>
    <x v="19"/>
    <n v="1"/>
    <n v="891.02"/>
  </r>
  <r>
    <x v="18"/>
    <x v="193"/>
    <x v="29"/>
    <n v="3"/>
    <n v="2609.94"/>
  </r>
  <r>
    <x v="18"/>
    <x v="193"/>
    <x v="25"/>
    <n v="2"/>
    <n v="1840.3200000000002"/>
  </r>
  <r>
    <x v="18"/>
    <x v="193"/>
    <x v="27"/>
    <n v="8"/>
    <n v="10144.48"/>
  </r>
  <r>
    <x v="18"/>
    <x v="193"/>
    <x v="20"/>
    <n v="2"/>
    <n v="678.04"/>
  </r>
  <r>
    <x v="18"/>
    <x v="193"/>
    <x v="65"/>
    <n v="1"/>
    <n v="874.92000000000007"/>
  </r>
  <r>
    <x v="18"/>
    <x v="193"/>
    <x v="6"/>
    <n v="2"/>
    <n v="876.48"/>
  </r>
  <r>
    <x v="18"/>
    <x v="193"/>
    <x v="34"/>
    <n v="2"/>
    <n v="4006.84"/>
  </r>
  <r>
    <x v="18"/>
    <x v="193"/>
    <x v="121"/>
    <n v="1"/>
    <n v="386.20000000000005"/>
  </r>
  <r>
    <x v="18"/>
    <x v="194"/>
    <x v="17"/>
    <n v="33"/>
    <n v="34403.19"/>
  </r>
  <r>
    <x v="18"/>
    <x v="195"/>
    <x v="30"/>
    <n v="13"/>
    <n v="9052.68"/>
  </r>
  <r>
    <x v="18"/>
    <x v="195"/>
    <x v="0"/>
    <n v="7"/>
    <n v="4291.9799999999996"/>
  </r>
  <r>
    <x v="18"/>
    <x v="195"/>
    <x v="37"/>
    <n v="19"/>
    <n v="12814.36"/>
  </r>
  <r>
    <x v="18"/>
    <x v="195"/>
    <x v="1"/>
    <n v="1"/>
    <n v="3082.6800000000003"/>
  </r>
  <r>
    <x v="18"/>
    <x v="195"/>
    <x v="24"/>
    <n v="28"/>
    <n v="38963.119999999995"/>
  </r>
  <r>
    <x v="18"/>
    <x v="195"/>
    <x v="31"/>
    <n v="14"/>
    <n v="6614.02"/>
  </r>
  <r>
    <x v="18"/>
    <x v="195"/>
    <x v="32"/>
    <n v="1"/>
    <n v="449.20000000000005"/>
  </r>
  <r>
    <x v="18"/>
    <x v="195"/>
    <x v="44"/>
    <n v="1"/>
    <n v="745.92000000000007"/>
  </r>
  <r>
    <x v="18"/>
    <x v="195"/>
    <x v="125"/>
    <n v="1"/>
    <n v="45"/>
  </r>
  <r>
    <x v="18"/>
    <x v="195"/>
    <x v="118"/>
    <n v="2"/>
    <n v="287.44"/>
  </r>
  <r>
    <x v="18"/>
    <x v="195"/>
    <x v="126"/>
    <n v="1"/>
    <n v="326.20000000000005"/>
  </r>
  <r>
    <x v="18"/>
    <x v="195"/>
    <x v="22"/>
    <n v="3"/>
    <n v="1929"/>
  </r>
  <r>
    <x v="18"/>
    <x v="195"/>
    <x v="109"/>
    <n v="12"/>
    <n v="6516"/>
  </r>
  <r>
    <x v="18"/>
    <x v="195"/>
    <x v="123"/>
    <n v="1"/>
    <n v="508.24"/>
  </r>
  <r>
    <x v="18"/>
    <x v="195"/>
    <x v="33"/>
    <n v="3"/>
    <n v="1895.6399999999999"/>
  </r>
  <r>
    <x v="18"/>
    <x v="195"/>
    <x v="87"/>
    <n v="2"/>
    <n v="1446.16"/>
  </r>
  <r>
    <x v="18"/>
    <x v="195"/>
    <x v="49"/>
    <n v="1"/>
    <n v="1079.8400000000001"/>
  </r>
  <r>
    <x v="18"/>
    <x v="195"/>
    <x v="5"/>
    <n v="2"/>
    <n v="1704.08"/>
  </r>
  <r>
    <x v="18"/>
    <x v="195"/>
    <x v="19"/>
    <n v="5"/>
    <n v="4455.1000000000004"/>
  </r>
  <r>
    <x v="18"/>
    <x v="195"/>
    <x v="29"/>
    <n v="12"/>
    <n v="10439.76"/>
  </r>
  <r>
    <x v="18"/>
    <x v="195"/>
    <x v="25"/>
    <n v="1"/>
    <n v="920.16000000000008"/>
  </r>
  <r>
    <x v="18"/>
    <x v="195"/>
    <x v="27"/>
    <n v="13"/>
    <n v="16484.78"/>
  </r>
  <r>
    <x v="18"/>
    <x v="195"/>
    <x v="20"/>
    <n v="65"/>
    <n v="22036.3"/>
  </r>
  <r>
    <x v="18"/>
    <x v="195"/>
    <x v="28"/>
    <n v="11"/>
    <n v="11636.68"/>
  </r>
  <r>
    <x v="18"/>
    <x v="195"/>
    <x v="82"/>
    <n v="5"/>
    <n v="2549.3000000000002"/>
  </r>
  <r>
    <x v="18"/>
    <x v="195"/>
    <x v="73"/>
    <n v="1"/>
    <n v="770.64"/>
  </r>
  <r>
    <x v="18"/>
    <x v="195"/>
    <x v="66"/>
    <n v="2"/>
    <n v="1028.3399999999999"/>
  </r>
  <r>
    <x v="18"/>
    <x v="195"/>
    <x v="6"/>
    <n v="3"/>
    <n v="1314.72"/>
  </r>
  <r>
    <x v="18"/>
    <x v="195"/>
    <x v="46"/>
    <n v="1"/>
    <n v="618.15"/>
  </r>
  <r>
    <x v="18"/>
    <x v="195"/>
    <x v="9"/>
    <n v="1"/>
    <n v="372.53999999999996"/>
  </r>
  <r>
    <x v="18"/>
    <x v="195"/>
    <x v="13"/>
    <n v="3"/>
    <n v="919.41000000000008"/>
  </r>
  <r>
    <x v="18"/>
    <x v="196"/>
    <x v="17"/>
    <n v="235"/>
    <n v="165297.44"/>
  </r>
  <r>
    <x v="18"/>
    <x v="197"/>
    <x v="24"/>
    <n v="11"/>
    <n v="15306.939999999999"/>
  </r>
  <r>
    <x v="18"/>
    <x v="197"/>
    <x v="26"/>
    <n v="3"/>
    <n v="4158.2999999999993"/>
  </r>
  <r>
    <x v="18"/>
    <x v="197"/>
    <x v="32"/>
    <n v="2"/>
    <n v="898.40000000000009"/>
  </r>
  <r>
    <x v="18"/>
    <x v="197"/>
    <x v="49"/>
    <n v="1"/>
    <n v="1079.8400000000001"/>
  </r>
  <r>
    <x v="18"/>
    <x v="197"/>
    <x v="5"/>
    <n v="3"/>
    <n v="2556.12"/>
  </r>
  <r>
    <x v="18"/>
    <x v="197"/>
    <x v="19"/>
    <n v="6"/>
    <n v="5346.12"/>
  </r>
  <r>
    <x v="18"/>
    <x v="197"/>
    <x v="29"/>
    <n v="11"/>
    <n v="9569.7800000000007"/>
  </r>
  <r>
    <x v="18"/>
    <x v="197"/>
    <x v="25"/>
    <n v="2"/>
    <n v="1840.3200000000002"/>
  </r>
  <r>
    <x v="18"/>
    <x v="197"/>
    <x v="28"/>
    <n v="3"/>
    <n v="3173.6400000000003"/>
  </r>
  <r>
    <x v="18"/>
    <x v="197"/>
    <x v="65"/>
    <n v="1"/>
    <n v="874.92000000000007"/>
  </r>
  <r>
    <x v="18"/>
    <x v="197"/>
    <x v="56"/>
    <n v="1"/>
    <n v="1603"/>
  </r>
  <r>
    <x v="18"/>
    <x v="197"/>
    <x v="82"/>
    <n v="3"/>
    <n v="1529.58"/>
  </r>
  <r>
    <x v="18"/>
    <x v="197"/>
    <x v="6"/>
    <n v="1"/>
    <n v="438.24"/>
  </r>
  <r>
    <x v="18"/>
    <x v="197"/>
    <x v="34"/>
    <n v="1"/>
    <n v="2003.42"/>
  </r>
  <r>
    <x v="18"/>
    <x v="197"/>
    <x v="10"/>
    <n v="2"/>
    <n v="1027.8800000000001"/>
  </r>
  <r>
    <x v="18"/>
    <x v="198"/>
    <x v="17"/>
    <n v="51"/>
    <n v="51406.499999999993"/>
  </r>
  <r>
    <x v="18"/>
    <x v="199"/>
    <x v="30"/>
    <n v="19"/>
    <n v="13230.84"/>
  </r>
  <r>
    <x v="18"/>
    <x v="199"/>
    <x v="0"/>
    <n v="15"/>
    <n v="9197.1"/>
  </r>
  <r>
    <x v="18"/>
    <x v="199"/>
    <x v="37"/>
    <n v="53"/>
    <n v="35745.320000000007"/>
  </r>
  <r>
    <x v="18"/>
    <x v="199"/>
    <x v="24"/>
    <n v="49"/>
    <n v="68185.459999999992"/>
  </r>
  <r>
    <x v="18"/>
    <x v="199"/>
    <x v="31"/>
    <n v="15"/>
    <n v="7086.4500000000007"/>
  </r>
  <r>
    <x v="18"/>
    <x v="199"/>
    <x v="32"/>
    <n v="11"/>
    <n v="4941.2000000000007"/>
  </r>
  <r>
    <x v="18"/>
    <x v="199"/>
    <x v="118"/>
    <n v="1"/>
    <n v="143.72"/>
  </r>
  <r>
    <x v="18"/>
    <x v="199"/>
    <x v="123"/>
    <n v="2"/>
    <n v="1016.48"/>
  </r>
  <r>
    <x v="18"/>
    <x v="199"/>
    <x v="33"/>
    <n v="14"/>
    <n v="8846.32"/>
  </r>
  <r>
    <x v="18"/>
    <x v="199"/>
    <x v="4"/>
    <n v="1"/>
    <n v="1119.74"/>
  </r>
  <r>
    <x v="18"/>
    <x v="199"/>
    <x v="49"/>
    <n v="4"/>
    <n v="4319.3600000000006"/>
  </r>
  <r>
    <x v="18"/>
    <x v="199"/>
    <x v="5"/>
    <n v="5"/>
    <n v="4260.2"/>
  </r>
  <r>
    <x v="18"/>
    <x v="199"/>
    <x v="19"/>
    <n v="34"/>
    <n v="30294.68"/>
  </r>
  <r>
    <x v="18"/>
    <x v="199"/>
    <x v="29"/>
    <n v="28"/>
    <n v="24359.439999999999"/>
  </r>
  <r>
    <x v="18"/>
    <x v="199"/>
    <x v="38"/>
    <n v="2"/>
    <n v="721.31999999999994"/>
  </r>
  <r>
    <x v="18"/>
    <x v="199"/>
    <x v="27"/>
    <n v="37"/>
    <n v="46918.22"/>
  </r>
  <r>
    <x v="18"/>
    <x v="199"/>
    <x v="28"/>
    <n v="7"/>
    <n v="7405.1600000000008"/>
  </r>
  <r>
    <x v="18"/>
    <x v="199"/>
    <x v="82"/>
    <n v="3"/>
    <n v="1529.58"/>
  </r>
  <r>
    <x v="18"/>
    <x v="199"/>
    <x v="127"/>
    <n v="2"/>
    <n v="1440.28"/>
  </r>
  <r>
    <x v="18"/>
    <x v="199"/>
    <x v="6"/>
    <n v="20"/>
    <n v="8764.7999999999993"/>
  </r>
  <r>
    <x v="18"/>
    <x v="199"/>
    <x v="34"/>
    <n v="5"/>
    <n v="10017.1"/>
  </r>
  <r>
    <x v="18"/>
    <x v="199"/>
    <x v="10"/>
    <n v="10"/>
    <n v="5139.4000000000005"/>
  </r>
  <r>
    <x v="18"/>
    <x v="199"/>
    <x v="122"/>
    <n v="1"/>
    <n v="315.64999999999998"/>
  </r>
  <r>
    <x v="18"/>
    <x v="200"/>
    <x v="17"/>
    <n v="338"/>
    <n v="294997.82000000012"/>
  </r>
  <r>
    <x v="18"/>
    <x v="201"/>
    <x v="24"/>
    <n v="1"/>
    <n v="1391.54"/>
  </r>
  <r>
    <x v="18"/>
    <x v="202"/>
    <x v="17"/>
    <n v="1"/>
    <n v="1391.54"/>
  </r>
  <r>
    <x v="18"/>
    <x v="203"/>
    <x v="0"/>
    <n v="2"/>
    <n v="1226.28"/>
  </r>
  <r>
    <x v="18"/>
    <x v="203"/>
    <x v="37"/>
    <n v="2"/>
    <n v="1348.88"/>
  </r>
  <r>
    <x v="18"/>
    <x v="203"/>
    <x v="24"/>
    <n v="11"/>
    <n v="15306.939999999999"/>
  </r>
  <r>
    <x v="18"/>
    <x v="203"/>
    <x v="31"/>
    <n v="1"/>
    <n v="472.43"/>
  </r>
  <r>
    <x v="18"/>
    <x v="203"/>
    <x v="32"/>
    <n v="3"/>
    <n v="1347.6000000000001"/>
  </r>
  <r>
    <x v="18"/>
    <x v="203"/>
    <x v="22"/>
    <n v="8"/>
    <n v="5144"/>
  </r>
  <r>
    <x v="18"/>
    <x v="203"/>
    <x v="19"/>
    <n v="6"/>
    <n v="5346.12"/>
  </r>
  <r>
    <x v="18"/>
    <x v="203"/>
    <x v="29"/>
    <n v="4"/>
    <n v="3479.92"/>
  </r>
  <r>
    <x v="18"/>
    <x v="203"/>
    <x v="25"/>
    <n v="1"/>
    <n v="920.16000000000008"/>
  </r>
  <r>
    <x v="18"/>
    <x v="203"/>
    <x v="27"/>
    <n v="4"/>
    <n v="5072.24"/>
  </r>
  <r>
    <x v="18"/>
    <x v="203"/>
    <x v="28"/>
    <n v="1"/>
    <n v="1057.8800000000001"/>
  </r>
  <r>
    <x v="18"/>
    <x v="203"/>
    <x v="82"/>
    <n v="1"/>
    <n v="509.86"/>
  </r>
  <r>
    <x v="18"/>
    <x v="203"/>
    <x v="128"/>
    <n v="1"/>
    <n v="433.62"/>
  </r>
  <r>
    <x v="18"/>
    <x v="203"/>
    <x v="6"/>
    <n v="1"/>
    <n v="438.24"/>
  </r>
  <r>
    <x v="18"/>
    <x v="204"/>
    <x v="17"/>
    <n v="46"/>
    <n v="42104.17"/>
  </r>
  <r>
    <x v="18"/>
    <x v="205"/>
    <x v="30"/>
    <n v="1"/>
    <n v="696.36"/>
  </r>
  <r>
    <x v="18"/>
    <x v="205"/>
    <x v="0"/>
    <n v="2"/>
    <n v="1226.28"/>
  </r>
  <r>
    <x v="18"/>
    <x v="205"/>
    <x v="37"/>
    <n v="2"/>
    <n v="1348.88"/>
  </r>
  <r>
    <x v="18"/>
    <x v="205"/>
    <x v="24"/>
    <n v="8"/>
    <n v="11132.32"/>
  </r>
  <r>
    <x v="18"/>
    <x v="205"/>
    <x v="31"/>
    <n v="1"/>
    <n v="472.43"/>
  </r>
  <r>
    <x v="18"/>
    <x v="205"/>
    <x v="123"/>
    <n v="1"/>
    <n v="508.24"/>
  </r>
  <r>
    <x v="18"/>
    <x v="205"/>
    <x v="49"/>
    <n v="1"/>
    <n v="1079.8400000000001"/>
  </r>
  <r>
    <x v="18"/>
    <x v="205"/>
    <x v="5"/>
    <n v="2"/>
    <n v="1704.08"/>
  </r>
  <r>
    <x v="18"/>
    <x v="205"/>
    <x v="19"/>
    <n v="1"/>
    <n v="891.02"/>
  </r>
  <r>
    <x v="18"/>
    <x v="205"/>
    <x v="27"/>
    <n v="3"/>
    <n v="3804.18"/>
  </r>
  <r>
    <x v="18"/>
    <x v="205"/>
    <x v="28"/>
    <n v="2"/>
    <n v="2115.7600000000002"/>
  </r>
  <r>
    <x v="18"/>
    <x v="205"/>
    <x v="6"/>
    <n v="2"/>
    <n v="876.48"/>
  </r>
  <r>
    <x v="18"/>
    <x v="206"/>
    <x v="17"/>
    <n v="26"/>
    <n v="25855.87"/>
  </r>
  <r>
    <x v="18"/>
    <x v="207"/>
    <x v="0"/>
    <n v="2"/>
    <n v="1226.28"/>
  </r>
  <r>
    <x v="18"/>
    <x v="207"/>
    <x v="37"/>
    <n v="1"/>
    <n v="674.44"/>
  </r>
  <r>
    <x v="18"/>
    <x v="207"/>
    <x v="24"/>
    <n v="5"/>
    <n v="6957.7"/>
  </r>
  <r>
    <x v="18"/>
    <x v="207"/>
    <x v="26"/>
    <n v="2"/>
    <n v="2772.2"/>
  </r>
  <r>
    <x v="18"/>
    <x v="207"/>
    <x v="32"/>
    <n v="1"/>
    <n v="449.20000000000005"/>
  </r>
  <r>
    <x v="18"/>
    <x v="207"/>
    <x v="118"/>
    <n v="1"/>
    <n v="143.72"/>
  </r>
  <r>
    <x v="18"/>
    <x v="207"/>
    <x v="41"/>
    <n v="4"/>
    <n v="1772"/>
  </r>
  <r>
    <x v="18"/>
    <x v="207"/>
    <x v="22"/>
    <n v="2"/>
    <n v="1286"/>
  </r>
  <r>
    <x v="18"/>
    <x v="207"/>
    <x v="123"/>
    <n v="1"/>
    <n v="508.24"/>
  </r>
  <r>
    <x v="18"/>
    <x v="207"/>
    <x v="33"/>
    <n v="1"/>
    <n v="631.88"/>
  </r>
  <r>
    <x v="18"/>
    <x v="207"/>
    <x v="19"/>
    <n v="2"/>
    <n v="1782.04"/>
  </r>
  <r>
    <x v="18"/>
    <x v="207"/>
    <x v="29"/>
    <n v="1"/>
    <n v="869.98"/>
  </r>
  <r>
    <x v="18"/>
    <x v="207"/>
    <x v="25"/>
    <n v="5"/>
    <n v="4600.8"/>
  </r>
  <r>
    <x v="18"/>
    <x v="207"/>
    <x v="27"/>
    <n v="1"/>
    <n v="1268.06"/>
  </r>
  <r>
    <x v="18"/>
    <x v="207"/>
    <x v="20"/>
    <n v="5"/>
    <n v="1695.1"/>
  </r>
  <r>
    <x v="18"/>
    <x v="207"/>
    <x v="28"/>
    <n v="1"/>
    <n v="1057.8800000000001"/>
  </r>
  <r>
    <x v="18"/>
    <x v="207"/>
    <x v="6"/>
    <n v="2"/>
    <n v="876.48"/>
  </r>
  <r>
    <x v="18"/>
    <x v="207"/>
    <x v="34"/>
    <n v="1"/>
    <n v="2003.42"/>
  </r>
  <r>
    <x v="18"/>
    <x v="207"/>
    <x v="13"/>
    <n v="2"/>
    <n v="612.94000000000005"/>
  </r>
  <r>
    <x v="18"/>
    <x v="207"/>
    <x v="15"/>
    <n v="1"/>
    <n v="5080.2800000000007"/>
  </r>
  <r>
    <x v="18"/>
    <x v="208"/>
    <x v="17"/>
    <n v="41"/>
    <n v="36268.639999999999"/>
  </r>
  <r>
    <x v="18"/>
    <x v="209"/>
    <x v="24"/>
    <n v="2"/>
    <n v="2783.08"/>
  </r>
  <r>
    <x v="18"/>
    <x v="209"/>
    <x v="25"/>
    <n v="1"/>
    <n v="920.16000000000008"/>
  </r>
  <r>
    <x v="18"/>
    <x v="209"/>
    <x v="27"/>
    <n v="3"/>
    <n v="3804.18"/>
  </r>
  <r>
    <x v="18"/>
    <x v="209"/>
    <x v="34"/>
    <n v="1"/>
    <n v="2003.42"/>
  </r>
  <r>
    <x v="18"/>
    <x v="210"/>
    <x v="17"/>
    <n v="7"/>
    <n v="9510.84"/>
  </r>
  <r>
    <x v="19"/>
    <x v="20"/>
    <x v="17"/>
    <n v="1154"/>
    <n v="1010566.0499999997"/>
  </r>
  <r>
    <x v="20"/>
    <x v="211"/>
    <x v="30"/>
    <n v="1"/>
    <n v="696.36"/>
  </r>
  <r>
    <x v="20"/>
    <x v="211"/>
    <x v="33"/>
    <n v="1"/>
    <n v="631.88"/>
  </r>
  <r>
    <x v="20"/>
    <x v="212"/>
    <x v="17"/>
    <n v="2"/>
    <n v="1328.24"/>
  </r>
  <r>
    <x v="20"/>
    <x v="213"/>
    <x v="37"/>
    <n v="1"/>
    <n v="674.44"/>
  </r>
  <r>
    <x v="20"/>
    <x v="213"/>
    <x v="3"/>
    <n v="1"/>
    <n v="45"/>
  </r>
  <r>
    <x v="20"/>
    <x v="213"/>
    <x v="26"/>
    <n v="9"/>
    <n v="12474.9"/>
  </r>
  <r>
    <x v="20"/>
    <x v="213"/>
    <x v="123"/>
    <n v="1"/>
    <n v="508.24"/>
  </r>
  <r>
    <x v="20"/>
    <x v="213"/>
    <x v="87"/>
    <n v="1"/>
    <n v="723.08"/>
  </r>
  <r>
    <x v="20"/>
    <x v="213"/>
    <x v="5"/>
    <n v="4"/>
    <n v="3408.16"/>
  </r>
  <r>
    <x v="20"/>
    <x v="213"/>
    <x v="29"/>
    <n v="2"/>
    <n v="1739.96"/>
  </r>
  <r>
    <x v="20"/>
    <x v="213"/>
    <x v="25"/>
    <n v="1"/>
    <n v="920.16000000000008"/>
  </r>
  <r>
    <x v="20"/>
    <x v="213"/>
    <x v="27"/>
    <n v="7"/>
    <n v="8876.4199999999983"/>
  </r>
  <r>
    <x v="20"/>
    <x v="213"/>
    <x v="20"/>
    <n v="4"/>
    <n v="1356.08"/>
  </r>
  <r>
    <x v="20"/>
    <x v="213"/>
    <x v="6"/>
    <n v="1"/>
    <n v="438.24"/>
  </r>
  <r>
    <x v="20"/>
    <x v="213"/>
    <x v="91"/>
    <n v="1"/>
    <n v="192.6"/>
  </r>
  <r>
    <x v="20"/>
    <x v="213"/>
    <x v="129"/>
    <n v="1"/>
    <n v="284.06"/>
  </r>
  <r>
    <x v="20"/>
    <x v="214"/>
    <x v="17"/>
    <n v="34"/>
    <n v="31641.339999999997"/>
  </r>
  <r>
    <x v="20"/>
    <x v="215"/>
    <x v="30"/>
    <n v="3"/>
    <n v="2089.08"/>
  </r>
  <r>
    <x v="20"/>
    <x v="215"/>
    <x v="24"/>
    <n v="26"/>
    <n v="36180.039999999994"/>
  </r>
  <r>
    <x v="20"/>
    <x v="215"/>
    <x v="26"/>
    <n v="4"/>
    <n v="5544.4"/>
  </r>
  <r>
    <x v="20"/>
    <x v="215"/>
    <x v="18"/>
    <n v="1"/>
    <n v="1280.75"/>
  </r>
  <r>
    <x v="20"/>
    <x v="215"/>
    <x v="31"/>
    <n v="1"/>
    <n v="472.43"/>
  </r>
  <r>
    <x v="20"/>
    <x v="215"/>
    <x v="33"/>
    <n v="1"/>
    <n v="631.88"/>
  </r>
  <r>
    <x v="20"/>
    <x v="215"/>
    <x v="5"/>
    <n v="3"/>
    <n v="2556.12"/>
  </r>
  <r>
    <x v="20"/>
    <x v="215"/>
    <x v="19"/>
    <n v="10"/>
    <n v="8910.1999999999989"/>
  </r>
  <r>
    <x v="20"/>
    <x v="215"/>
    <x v="29"/>
    <n v="11"/>
    <n v="9569.7799999999988"/>
  </r>
  <r>
    <x v="20"/>
    <x v="215"/>
    <x v="42"/>
    <n v="1"/>
    <n v="546.04"/>
  </r>
  <r>
    <x v="20"/>
    <x v="215"/>
    <x v="27"/>
    <n v="5"/>
    <n v="6340.2999999999993"/>
  </r>
  <r>
    <x v="20"/>
    <x v="215"/>
    <x v="20"/>
    <n v="1"/>
    <n v="339.02"/>
  </r>
  <r>
    <x v="20"/>
    <x v="215"/>
    <x v="28"/>
    <n v="13"/>
    <n v="13752.44"/>
  </r>
  <r>
    <x v="20"/>
    <x v="215"/>
    <x v="65"/>
    <n v="1"/>
    <n v="874.92000000000007"/>
  </r>
  <r>
    <x v="20"/>
    <x v="215"/>
    <x v="63"/>
    <n v="1"/>
    <n v="1189.3600000000001"/>
  </r>
  <r>
    <x v="20"/>
    <x v="215"/>
    <x v="10"/>
    <n v="2"/>
    <n v="1027.8800000000001"/>
  </r>
  <r>
    <x v="20"/>
    <x v="216"/>
    <x v="17"/>
    <n v="84"/>
    <n v="91304.639999999999"/>
  </r>
  <r>
    <x v="20"/>
    <x v="217"/>
    <x v="26"/>
    <n v="1"/>
    <n v="1386.1"/>
  </r>
  <r>
    <x v="20"/>
    <x v="218"/>
    <x v="17"/>
    <n v="1"/>
    <n v="1386.1"/>
  </r>
  <r>
    <x v="20"/>
    <x v="219"/>
    <x v="26"/>
    <n v="4"/>
    <n v="5544.4"/>
  </r>
  <r>
    <x v="20"/>
    <x v="220"/>
    <x v="17"/>
    <n v="4"/>
    <n v="5544.4"/>
  </r>
  <r>
    <x v="20"/>
    <x v="221"/>
    <x v="30"/>
    <n v="1"/>
    <n v="696.36"/>
  </r>
  <r>
    <x v="20"/>
    <x v="221"/>
    <x v="130"/>
    <n v="1"/>
    <n v="0"/>
  </r>
  <r>
    <x v="20"/>
    <x v="221"/>
    <x v="33"/>
    <n v="1"/>
    <n v="631.88"/>
  </r>
  <r>
    <x v="20"/>
    <x v="221"/>
    <x v="29"/>
    <n v="2"/>
    <n v="1739.96"/>
  </r>
  <r>
    <x v="20"/>
    <x v="221"/>
    <x v="20"/>
    <n v="1"/>
    <n v="339.02"/>
  </r>
  <r>
    <x v="20"/>
    <x v="222"/>
    <x v="17"/>
    <n v="6"/>
    <n v="3407.22"/>
  </r>
  <r>
    <x v="20"/>
    <x v="223"/>
    <x v="26"/>
    <n v="8"/>
    <n v="11088.8"/>
  </r>
  <r>
    <x v="20"/>
    <x v="223"/>
    <x v="131"/>
    <n v="1"/>
    <n v="402.85"/>
  </r>
  <r>
    <x v="20"/>
    <x v="223"/>
    <x v="4"/>
    <n v="2"/>
    <n v="2239.48"/>
  </r>
  <r>
    <x v="20"/>
    <x v="223"/>
    <x v="5"/>
    <n v="4"/>
    <n v="3408.16"/>
  </r>
  <r>
    <x v="20"/>
    <x v="223"/>
    <x v="42"/>
    <n v="1"/>
    <n v="546.04"/>
  </r>
  <r>
    <x v="20"/>
    <x v="223"/>
    <x v="27"/>
    <n v="4"/>
    <n v="5072.24"/>
  </r>
  <r>
    <x v="20"/>
    <x v="223"/>
    <x v="20"/>
    <n v="32"/>
    <n v="10848.64"/>
  </r>
  <r>
    <x v="20"/>
    <x v="223"/>
    <x v="28"/>
    <n v="1"/>
    <n v="1057.8800000000001"/>
  </r>
  <r>
    <x v="20"/>
    <x v="223"/>
    <x v="6"/>
    <n v="7"/>
    <n v="3067.6800000000003"/>
  </r>
  <r>
    <x v="20"/>
    <x v="223"/>
    <x v="13"/>
    <n v="1"/>
    <n v="306.47000000000003"/>
  </r>
  <r>
    <x v="20"/>
    <x v="224"/>
    <x v="17"/>
    <n v="61"/>
    <n v="38038.239999999998"/>
  </r>
  <r>
    <x v="20"/>
    <x v="225"/>
    <x v="24"/>
    <n v="1"/>
    <n v="1391.54"/>
  </r>
  <r>
    <x v="20"/>
    <x v="225"/>
    <x v="29"/>
    <n v="2"/>
    <n v="1739.96"/>
  </r>
  <r>
    <x v="20"/>
    <x v="226"/>
    <x v="17"/>
    <n v="3"/>
    <n v="3131.5"/>
  </r>
  <r>
    <x v="20"/>
    <x v="227"/>
    <x v="130"/>
    <n v="1"/>
    <n v="0"/>
  </r>
  <r>
    <x v="20"/>
    <x v="227"/>
    <x v="19"/>
    <n v="1"/>
    <n v="891.02"/>
  </r>
  <r>
    <x v="20"/>
    <x v="227"/>
    <x v="29"/>
    <n v="2"/>
    <n v="1739.96"/>
  </r>
  <r>
    <x v="20"/>
    <x v="227"/>
    <x v="34"/>
    <n v="1"/>
    <n v="2003.42"/>
  </r>
  <r>
    <x v="20"/>
    <x v="228"/>
    <x v="17"/>
    <n v="5"/>
    <n v="4634.3999999999996"/>
  </r>
  <r>
    <x v="20"/>
    <x v="229"/>
    <x v="37"/>
    <n v="1"/>
    <n v="674.44"/>
  </r>
  <r>
    <x v="20"/>
    <x v="229"/>
    <x v="24"/>
    <n v="2"/>
    <n v="2783.08"/>
  </r>
  <r>
    <x v="20"/>
    <x v="229"/>
    <x v="123"/>
    <n v="1"/>
    <n v="508.24"/>
  </r>
  <r>
    <x v="20"/>
    <x v="229"/>
    <x v="19"/>
    <n v="3"/>
    <n v="2673.06"/>
  </r>
  <r>
    <x v="20"/>
    <x v="229"/>
    <x v="29"/>
    <n v="2"/>
    <n v="1739.96"/>
  </r>
  <r>
    <x v="20"/>
    <x v="229"/>
    <x v="88"/>
    <n v="1"/>
    <n v="1541.4"/>
  </r>
  <r>
    <x v="20"/>
    <x v="229"/>
    <x v="27"/>
    <n v="1"/>
    <n v="1268.06"/>
  </r>
  <r>
    <x v="20"/>
    <x v="230"/>
    <x v="17"/>
    <n v="11"/>
    <n v="11188.239999999998"/>
  </r>
  <r>
    <x v="20"/>
    <x v="231"/>
    <x v="30"/>
    <n v="1"/>
    <n v="696.36"/>
  </r>
  <r>
    <x v="20"/>
    <x v="231"/>
    <x v="24"/>
    <n v="1"/>
    <n v="1391.54"/>
  </r>
  <r>
    <x v="20"/>
    <x v="231"/>
    <x v="33"/>
    <n v="1"/>
    <n v="631.88"/>
  </r>
  <r>
    <x v="20"/>
    <x v="231"/>
    <x v="19"/>
    <n v="2"/>
    <n v="1782.04"/>
  </r>
  <r>
    <x v="20"/>
    <x v="232"/>
    <x v="17"/>
    <n v="5"/>
    <n v="4501.82"/>
  </r>
  <r>
    <x v="21"/>
    <x v="20"/>
    <x v="17"/>
    <n v="216"/>
    <n v="196106.13999999993"/>
  </r>
  <r>
    <x v="22"/>
    <x v="233"/>
    <x v="26"/>
    <n v="8"/>
    <n v="11088.8"/>
  </r>
  <r>
    <x v="22"/>
    <x v="233"/>
    <x v="5"/>
    <n v="2"/>
    <n v="1704.08"/>
  </r>
  <r>
    <x v="22"/>
    <x v="233"/>
    <x v="19"/>
    <n v="8"/>
    <n v="7128.16"/>
  </r>
  <r>
    <x v="22"/>
    <x v="233"/>
    <x v="29"/>
    <n v="5"/>
    <n v="4349.8999999999996"/>
  </r>
  <r>
    <x v="22"/>
    <x v="233"/>
    <x v="28"/>
    <n v="12"/>
    <n v="12694.560000000001"/>
  </r>
  <r>
    <x v="22"/>
    <x v="233"/>
    <x v="63"/>
    <n v="2"/>
    <n v="2378.7200000000003"/>
  </r>
  <r>
    <x v="22"/>
    <x v="234"/>
    <x v="17"/>
    <n v="37"/>
    <n v="39344.22"/>
  </r>
  <r>
    <x v="22"/>
    <x v="235"/>
    <x v="30"/>
    <n v="1"/>
    <n v="696.36"/>
  </r>
  <r>
    <x v="22"/>
    <x v="235"/>
    <x v="22"/>
    <n v="1"/>
    <n v="643"/>
  </r>
  <r>
    <x v="22"/>
    <x v="235"/>
    <x v="29"/>
    <n v="1"/>
    <n v="869.98"/>
  </r>
  <r>
    <x v="22"/>
    <x v="236"/>
    <x v="17"/>
    <n v="3"/>
    <n v="2209.34"/>
  </r>
  <r>
    <x v="22"/>
    <x v="237"/>
    <x v="30"/>
    <n v="5"/>
    <n v="3481.8"/>
  </r>
  <r>
    <x v="22"/>
    <x v="237"/>
    <x v="37"/>
    <n v="3"/>
    <n v="2023.3200000000002"/>
  </r>
  <r>
    <x v="22"/>
    <x v="237"/>
    <x v="2"/>
    <n v="4"/>
    <n v="644.76"/>
  </r>
  <r>
    <x v="22"/>
    <x v="237"/>
    <x v="3"/>
    <n v="11"/>
    <n v="495"/>
  </r>
  <r>
    <x v="22"/>
    <x v="237"/>
    <x v="24"/>
    <n v="1"/>
    <n v="1391.54"/>
  </r>
  <r>
    <x v="22"/>
    <x v="237"/>
    <x v="26"/>
    <n v="2"/>
    <n v="2772.2"/>
  </r>
  <r>
    <x v="22"/>
    <x v="237"/>
    <x v="110"/>
    <n v="1"/>
    <n v="1389.76"/>
  </r>
  <r>
    <x v="22"/>
    <x v="237"/>
    <x v="132"/>
    <n v="1"/>
    <n v="676.26"/>
  </r>
  <r>
    <x v="22"/>
    <x v="237"/>
    <x v="125"/>
    <n v="1"/>
    <n v="45"/>
  </r>
  <r>
    <x v="22"/>
    <x v="237"/>
    <x v="133"/>
    <n v="1"/>
    <n v="225.86"/>
  </r>
  <r>
    <x v="22"/>
    <x v="237"/>
    <x v="22"/>
    <n v="49"/>
    <n v="31507"/>
  </r>
  <r>
    <x v="22"/>
    <x v="237"/>
    <x v="5"/>
    <n v="3"/>
    <n v="2556.12"/>
  </r>
  <r>
    <x v="22"/>
    <x v="237"/>
    <x v="19"/>
    <n v="3"/>
    <n v="2673.06"/>
  </r>
  <r>
    <x v="22"/>
    <x v="237"/>
    <x v="29"/>
    <n v="1"/>
    <n v="869.98"/>
  </r>
  <r>
    <x v="22"/>
    <x v="237"/>
    <x v="27"/>
    <n v="3"/>
    <n v="3804.18"/>
  </r>
  <r>
    <x v="22"/>
    <x v="237"/>
    <x v="134"/>
    <n v="1"/>
    <n v="464.61"/>
  </r>
  <r>
    <x v="22"/>
    <x v="237"/>
    <x v="98"/>
    <n v="1"/>
    <n v="483.54999999999995"/>
  </r>
  <r>
    <x v="22"/>
    <x v="237"/>
    <x v="28"/>
    <n v="1"/>
    <n v="1057.8800000000001"/>
  </r>
  <r>
    <x v="22"/>
    <x v="237"/>
    <x v="119"/>
    <n v="1"/>
    <n v="1683.48"/>
  </r>
  <r>
    <x v="22"/>
    <x v="237"/>
    <x v="135"/>
    <n v="1"/>
    <n v="1707.3"/>
  </r>
  <r>
    <x v="22"/>
    <x v="237"/>
    <x v="82"/>
    <n v="1"/>
    <n v="509.86"/>
  </r>
  <r>
    <x v="22"/>
    <x v="237"/>
    <x v="66"/>
    <n v="1"/>
    <n v="514.16999999999996"/>
  </r>
  <r>
    <x v="22"/>
    <x v="237"/>
    <x v="6"/>
    <n v="1"/>
    <n v="438.24"/>
  </r>
  <r>
    <x v="22"/>
    <x v="237"/>
    <x v="34"/>
    <n v="1"/>
    <n v="2003.42"/>
  </r>
  <r>
    <x v="22"/>
    <x v="237"/>
    <x v="136"/>
    <n v="5"/>
    <n v="1678.6000000000001"/>
  </r>
  <r>
    <x v="22"/>
    <x v="237"/>
    <x v="137"/>
    <n v="1"/>
    <n v="1360.4"/>
  </r>
  <r>
    <x v="22"/>
    <x v="237"/>
    <x v="35"/>
    <n v="1"/>
    <n v="757.4"/>
  </r>
  <r>
    <x v="22"/>
    <x v="237"/>
    <x v="138"/>
    <n v="1"/>
    <n v="555.83000000000004"/>
  </r>
  <r>
    <x v="22"/>
    <x v="237"/>
    <x v="106"/>
    <n v="1"/>
    <n v="639.83999999999992"/>
  </r>
  <r>
    <x v="22"/>
    <x v="237"/>
    <x v="14"/>
    <n v="1"/>
    <n v="3239.34"/>
  </r>
  <r>
    <x v="22"/>
    <x v="237"/>
    <x v="16"/>
    <n v="1"/>
    <n v="5710.28"/>
  </r>
  <r>
    <x v="22"/>
    <x v="238"/>
    <x v="17"/>
    <n v="109"/>
    <n v="77360.039999999994"/>
  </r>
  <r>
    <x v="22"/>
    <x v="239"/>
    <x v="30"/>
    <n v="1"/>
    <n v="696.36"/>
  </r>
  <r>
    <x v="22"/>
    <x v="239"/>
    <x v="24"/>
    <n v="1"/>
    <n v="1391.54"/>
  </r>
  <r>
    <x v="22"/>
    <x v="239"/>
    <x v="22"/>
    <n v="81"/>
    <n v="52083"/>
  </r>
  <r>
    <x v="22"/>
    <x v="239"/>
    <x v="4"/>
    <n v="1"/>
    <n v="1119.74"/>
  </r>
  <r>
    <x v="22"/>
    <x v="239"/>
    <x v="49"/>
    <n v="1"/>
    <n v="1079.8400000000001"/>
  </r>
  <r>
    <x v="22"/>
    <x v="239"/>
    <x v="5"/>
    <n v="2"/>
    <n v="1704.08"/>
  </r>
  <r>
    <x v="22"/>
    <x v="239"/>
    <x v="19"/>
    <n v="3"/>
    <n v="2673.06"/>
  </r>
  <r>
    <x v="22"/>
    <x v="239"/>
    <x v="29"/>
    <n v="1"/>
    <n v="869.98"/>
  </r>
  <r>
    <x v="22"/>
    <x v="239"/>
    <x v="27"/>
    <n v="6"/>
    <n v="7608.36"/>
  </r>
  <r>
    <x v="22"/>
    <x v="239"/>
    <x v="6"/>
    <n v="1"/>
    <n v="438.24"/>
  </r>
  <r>
    <x v="22"/>
    <x v="239"/>
    <x v="39"/>
    <n v="2"/>
    <n v="1805.48"/>
  </r>
  <r>
    <x v="22"/>
    <x v="239"/>
    <x v="9"/>
    <n v="1"/>
    <n v="372.53999999999996"/>
  </r>
  <r>
    <x v="22"/>
    <x v="240"/>
    <x v="17"/>
    <n v="101"/>
    <n v="71842.219999999987"/>
  </r>
  <r>
    <x v="22"/>
    <x v="241"/>
    <x v="3"/>
    <n v="1"/>
    <n v="45"/>
  </r>
  <r>
    <x v="22"/>
    <x v="241"/>
    <x v="27"/>
    <n v="1"/>
    <n v="1268.06"/>
  </r>
  <r>
    <x v="22"/>
    <x v="241"/>
    <x v="139"/>
    <n v="1"/>
    <n v="323.33999999999997"/>
  </r>
  <r>
    <x v="22"/>
    <x v="241"/>
    <x v="15"/>
    <n v="1"/>
    <n v="5080.2800000000007"/>
  </r>
  <r>
    <x v="22"/>
    <x v="242"/>
    <x v="17"/>
    <n v="4"/>
    <n v="6716.68"/>
  </r>
  <r>
    <x v="22"/>
    <x v="243"/>
    <x v="24"/>
    <n v="1"/>
    <n v="1391.54"/>
  </r>
  <r>
    <x v="22"/>
    <x v="243"/>
    <x v="26"/>
    <n v="1"/>
    <n v="1386.1"/>
  </r>
  <r>
    <x v="22"/>
    <x v="243"/>
    <x v="31"/>
    <n v="1"/>
    <n v="472.43"/>
  </r>
  <r>
    <x v="22"/>
    <x v="243"/>
    <x v="41"/>
    <n v="3"/>
    <n v="1329"/>
  </r>
  <r>
    <x v="22"/>
    <x v="243"/>
    <x v="5"/>
    <n v="5"/>
    <n v="4260.2"/>
  </r>
  <r>
    <x v="22"/>
    <x v="243"/>
    <x v="29"/>
    <n v="5"/>
    <n v="4349.8999999999996"/>
  </r>
  <r>
    <x v="22"/>
    <x v="243"/>
    <x v="59"/>
    <n v="2"/>
    <n v="1507.8"/>
  </r>
  <r>
    <x v="22"/>
    <x v="243"/>
    <x v="27"/>
    <n v="8"/>
    <n v="10144.48"/>
  </r>
  <r>
    <x v="22"/>
    <x v="243"/>
    <x v="20"/>
    <n v="6"/>
    <n v="2034.12"/>
  </r>
  <r>
    <x v="22"/>
    <x v="243"/>
    <x v="6"/>
    <n v="3"/>
    <n v="1314.72"/>
  </r>
  <r>
    <x v="22"/>
    <x v="243"/>
    <x v="10"/>
    <n v="1"/>
    <n v="513.94000000000005"/>
  </r>
  <r>
    <x v="22"/>
    <x v="243"/>
    <x v="13"/>
    <n v="2"/>
    <n v="612.94000000000005"/>
  </r>
  <r>
    <x v="22"/>
    <x v="243"/>
    <x v="16"/>
    <n v="1"/>
    <n v="5710.28"/>
  </r>
  <r>
    <x v="22"/>
    <x v="244"/>
    <x v="17"/>
    <n v="39"/>
    <n v="35027.449999999997"/>
  </r>
  <r>
    <x v="22"/>
    <x v="245"/>
    <x v="37"/>
    <n v="1"/>
    <n v="674.44"/>
  </r>
  <r>
    <x v="22"/>
    <x v="245"/>
    <x v="3"/>
    <n v="51"/>
    <n v="2295"/>
  </r>
  <r>
    <x v="22"/>
    <x v="245"/>
    <x v="24"/>
    <n v="5"/>
    <n v="6957.7"/>
  </r>
  <r>
    <x v="22"/>
    <x v="245"/>
    <x v="41"/>
    <n v="34"/>
    <n v="15062"/>
  </r>
  <r>
    <x v="22"/>
    <x v="245"/>
    <x v="140"/>
    <n v="2"/>
    <n v="90"/>
  </r>
  <r>
    <x v="22"/>
    <x v="245"/>
    <x v="33"/>
    <n v="2"/>
    <n v="1263.76"/>
  </r>
  <r>
    <x v="22"/>
    <x v="245"/>
    <x v="49"/>
    <n v="1"/>
    <n v="1079.8400000000001"/>
  </r>
  <r>
    <x v="22"/>
    <x v="245"/>
    <x v="5"/>
    <n v="4"/>
    <n v="3408.16"/>
  </r>
  <r>
    <x v="22"/>
    <x v="245"/>
    <x v="19"/>
    <n v="8"/>
    <n v="7128.16"/>
  </r>
  <r>
    <x v="22"/>
    <x v="245"/>
    <x v="29"/>
    <n v="3"/>
    <n v="2609.94"/>
  </r>
  <r>
    <x v="22"/>
    <x v="245"/>
    <x v="27"/>
    <n v="5"/>
    <n v="6340.2999999999993"/>
  </r>
  <r>
    <x v="22"/>
    <x v="245"/>
    <x v="55"/>
    <n v="4"/>
    <n v="180"/>
  </r>
  <r>
    <x v="22"/>
    <x v="245"/>
    <x v="28"/>
    <n v="1"/>
    <n v="1057.8800000000001"/>
  </r>
  <r>
    <x v="22"/>
    <x v="245"/>
    <x v="34"/>
    <n v="1"/>
    <n v="2003.42"/>
  </r>
  <r>
    <x v="22"/>
    <x v="245"/>
    <x v="14"/>
    <n v="9"/>
    <n v="29154.06"/>
  </r>
  <r>
    <x v="22"/>
    <x v="246"/>
    <x v="17"/>
    <n v="131"/>
    <n v="79304.66"/>
  </r>
  <r>
    <x v="22"/>
    <x v="247"/>
    <x v="22"/>
    <n v="10"/>
    <n v="6430"/>
  </r>
  <r>
    <x v="22"/>
    <x v="247"/>
    <x v="5"/>
    <n v="1"/>
    <n v="852.04"/>
  </r>
  <r>
    <x v="22"/>
    <x v="248"/>
    <x v="17"/>
    <n v="11"/>
    <n v="7282.04"/>
  </r>
  <r>
    <x v="22"/>
    <x v="249"/>
    <x v="22"/>
    <n v="1"/>
    <n v="643"/>
  </r>
  <r>
    <x v="22"/>
    <x v="250"/>
    <x v="17"/>
    <n v="1"/>
    <n v="643"/>
  </r>
  <r>
    <x v="22"/>
    <x v="251"/>
    <x v="24"/>
    <n v="4"/>
    <n v="5566.16"/>
  </r>
  <r>
    <x v="22"/>
    <x v="251"/>
    <x v="22"/>
    <n v="103"/>
    <n v="66229"/>
  </r>
  <r>
    <x v="22"/>
    <x v="251"/>
    <x v="19"/>
    <n v="3"/>
    <n v="2673.06"/>
  </r>
  <r>
    <x v="22"/>
    <x v="251"/>
    <x v="29"/>
    <n v="4"/>
    <n v="3479.92"/>
  </r>
  <r>
    <x v="22"/>
    <x v="251"/>
    <x v="25"/>
    <n v="2"/>
    <n v="1840.3200000000002"/>
  </r>
  <r>
    <x v="22"/>
    <x v="251"/>
    <x v="27"/>
    <n v="2"/>
    <n v="2536.12"/>
  </r>
  <r>
    <x v="22"/>
    <x v="251"/>
    <x v="20"/>
    <n v="1"/>
    <n v="339.02"/>
  </r>
  <r>
    <x v="22"/>
    <x v="251"/>
    <x v="56"/>
    <n v="1"/>
    <n v="1603"/>
  </r>
  <r>
    <x v="22"/>
    <x v="251"/>
    <x v="73"/>
    <n v="1"/>
    <n v="770.64"/>
  </r>
  <r>
    <x v="22"/>
    <x v="251"/>
    <x v="66"/>
    <n v="2"/>
    <n v="1028.3399999999999"/>
  </r>
  <r>
    <x v="22"/>
    <x v="251"/>
    <x v="6"/>
    <n v="2"/>
    <n v="876.48"/>
  </r>
  <r>
    <x v="22"/>
    <x v="251"/>
    <x v="13"/>
    <n v="1"/>
    <n v="306.47000000000003"/>
  </r>
  <r>
    <x v="22"/>
    <x v="252"/>
    <x v="17"/>
    <n v="126"/>
    <n v="87248.53"/>
  </r>
  <r>
    <x v="22"/>
    <x v="253"/>
    <x v="24"/>
    <n v="1"/>
    <n v="1391.54"/>
  </r>
  <r>
    <x v="22"/>
    <x v="254"/>
    <x v="17"/>
    <n v="1"/>
    <n v="1391.54"/>
  </r>
  <r>
    <x v="22"/>
    <x v="255"/>
    <x v="41"/>
    <n v="41"/>
    <n v="18163"/>
  </r>
  <r>
    <x v="22"/>
    <x v="255"/>
    <x v="22"/>
    <n v="2"/>
    <n v="1286"/>
  </r>
  <r>
    <x v="22"/>
    <x v="255"/>
    <x v="19"/>
    <n v="3"/>
    <n v="2673.06"/>
  </r>
  <r>
    <x v="22"/>
    <x v="255"/>
    <x v="34"/>
    <n v="6"/>
    <n v="12020.52"/>
  </r>
  <r>
    <x v="22"/>
    <x v="255"/>
    <x v="141"/>
    <n v="1"/>
    <n v="203.12"/>
  </r>
  <r>
    <x v="22"/>
    <x v="256"/>
    <x v="17"/>
    <n v="53"/>
    <n v="34345.700000000004"/>
  </r>
  <r>
    <x v="22"/>
    <x v="257"/>
    <x v="24"/>
    <n v="1"/>
    <n v="1391.54"/>
  </r>
  <r>
    <x v="22"/>
    <x v="257"/>
    <x v="25"/>
    <n v="1"/>
    <n v="920.16000000000008"/>
  </r>
  <r>
    <x v="22"/>
    <x v="257"/>
    <x v="34"/>
    <n v="1"/>
    <n v="2003.42"/>
  </r>
  <r>
    <x v="22"/>
    <x v="258"/>
    <x v="17"/>
    <n v="3"/>
    <n v="4315.12"/>
  </r>
  <r>
    <x v="22"/>
    <x v="259"/>
    <x v="24"/>
    <n v="2"/>
    <n v="2783.08"/>
  </r>
  <r>
    <x v="22"/>
    <x v="259"/>
    <x v="22"/>
    <n v="9"/>
    <n v="5787"/>
  </r>
  <r>
    <x v="22"/>
    <x v="260"/>
    <x v="17"/>
    <n v="11"/>
    <n v="8570.08"/>
  </r>
  <r>
    <x v="22"/>
    <x v="261"/>
    <x v="22"/>
    <n v="29"/>
    <n v="18647"/>
  </r>
  <r>
    <x v="22"/>
    <x v="261"/>
    <x v="27"/>
    <n v="1"/>
    <n v="1268.06"/>
  </r>
  <r>
    <x v="22"/>
    <x v="261"/>
    <x v="57"/>
    <n v="1"/>
    <n v="966.74"/>
  </r>
  <r>
    <x v="22"/>
    <x v="262"/>
    <x v="17"/>
    <n v="31"/>
    <n v="20881.800000000003"/>
  </r>
  <r>
    <x v="22"/>
    <x v="263"/>
    <x v="24"/>
    <n v="4"/>
    <n v="5566.16"/>
  </r>
  <r>
    <x v="22"/>
    <x v="263"/>
    <x v="41"/>
    <n v="18"/>
    <n v="7974"/>
  </r>
  <r>
    <x v="22"/>
    <x v="263"/>
    <x v="142"/>
    <n v="2"/>
    <n v="806"/>
  </r>
  <r>
    <x v="22"/>
    <x v="263"/>
    <x v="22"/>
    <n v="6"/>
    <n v="3858"/>
  </r>
  <r>
    <x v="22"/>
    <x v="263"/>
    <x v="109"/>
    <n v="4"/>
    <n v="2172"/>
  </r>
  <r>
    <x v="22"/>
    <x v="263"/>
    <x v="5"/>
    <n v="2"/>
    <n v="1704.08"/>
  </r>
  <r>
    <x v="22"/>
    <x v="263"/>
    <x v="19"/>
    <n v="1"/>
    <n v="891.02"/>
  </r>
  <r>
    <x v="22"/>
    <x v="263"/>
    <x v="27"/>
    <n v="3"/>
    <n v="3804.18"/>
  </r>
  <r>
    <x v="22"/>
    <x v="263"/>
    <x v="28"/>
    <n v="4"/>
    <n v="4231.5200000000004"/>
  </r>
  <r>
    <x v="22"/>
    <x v="263"/>
    <x v="63"/>
    <n v="1"/>
    <n v="1189.3600000000001"/>
  </r>
  <r>
    <x v="22"/>
    <x v="263"/>
    <x v="15"/>
    <n v="1"/>
    <n v="5080.2800000000007"/>
  </r>
  <r>
    <x v="22"/>
    <x v="264"/>
    <x v="17"/>
    <n v="46"/>
    <n v="37276.6"/>
  </r>
  <r>
    <x v="22"/>
    <x v="265"/>
    <x v="24"/>
    <n v="1"/>
    <n v="1391.54"/>
  </r>
  <r>
    <x v="22"/>
    <x v="265"/>
    <x v="19"/>
    <n v="1"/>
    <n v="891.02"/>
  </r>
  <r>
    <x v="22"/>
    <x v="265"/>
    <x v="27"/>
    <n v="7"/>
    <n v="8876.42"/>
  </r>
  <r>
    <x v="22"/>
    <x v="266"/>
    <x v="17"/>
    <n v="9"/>
    <n v="11158.98"/>
  </r>
  <r>
    <x v="23"/>
    <x v="20"/>
    <x v="17"/>
    <n v="716"/>
    <n v="524917.99999999988"/>
  </r>
  <r>
    <x v="24"/>
    <x v="267"/>
    <x v="24"/>
    <n v="5"/>
    <n v="6957.7"/>
  </r>
  <r>
    <x v="24"/>
    <x v="267"/>
    <x v="26"/>
    <n v="1"/>
    <n v="1386.1"/>
  </r>
  <r>
    <x v="24"/>
    <x v="267"/>
    <x v="18"/>
    <n v="3"/>
    <n v="3842.25"/>
  </r>
  <r>
    <x v="24"/>
    <x v="267"/>
    <x v="22"/>
    <n v="11"/>
    <n v="7073"/>
  </r>
  <r>
    <x v="24"/>
    <x v="267"/>
    <x v="4"/>
    <n v="1"/>
    <n v="1119.74"/>
  </r>
  <r>
    <x v="24"/>
    <x v="267"/>
    <x v="5"/>
    <n v="8"/>
    <n v="6816.32"/>
  </r>
  <r>
    <x v="24"/>
    <x v="267"/>
    <x v="134"/>
    <n v="1"/>
    <n v="464.61"/>
  </r>
  <r>
    <x v="24"/>
    <x v="268"/>
    <x v="17"/>
    <n v="30"/>
    <n v="27659.72"/>
  </r>
  <r>
    <x v="24"/>
    <x v="269"/>
    <x v="0"/>
    <n v="1"/>
    <n v="613.14"/>
  </r>
  <r>
    <x v="24"/>
    <x v="269"/>
    <x v="37"/>
    <n v="1"/>
    <n v="674.44"/>
  </r>
  <r>
    <x v="24"/>
    <x v="269"/>
    <x v="3"/>
    <n v="11"/>
    <n v="495"/>
  </r>
  <r>
    <x v="24"/>
    <x v="269"/>
    <x v="100"/>
    <n v="1"/>
    <n v="549.72"/>
  </r>
  <r>
    <x v="24"/>
    <x v="269"/>
    <x v="41"/>
    <n v="3"/>
    <n v="1329"/>
  </r>
  <r>
    <x v="24"/>
    <x v="269"/>
    <x v="140"/>
    <n v="1"/>
    <n v="45"/>
  </r>
  <r>
    <x v="24"/>
    <x v="269"/>
    <x v="20"/>
    <n v="1"/>
    <n v="339.02"/>
  </r>
  <r>
    <x v="24"/>
    <x v="269"/>
    <x v="6"/>
    <n v="1"/>
    <n v="438.24"/>
  </r>
  <r>
    <x v="24"/>
    <x v="270"/>
    <x v="17"/>
    <n v="20"/>
    <n v="4483.5600000000004"/>
  </r>
  <r>
    <x v="24"/>
    <x v="271"/>
    <x v="30"/>
    <n v="6"/>
    <n v="4178.16"/>
  </r>
  <r>
    <x v="24"/>
    <x v="271"/>
    <x v="0"/>
    <n v="1"/>
    <n v="613.14"/>
  </r>
  <r>
    <x v="24"/>
    <x v="271"/>
    <x v="37"/>
    <n v="1"/>
    <n v="674.44"/>
  </r>
  <r>
    <x v="24"/>
    <x v="271"/>
    <x v="50"/>
    <n v="1"/>
    <n v="2309.6799999999998"/>
  </r>
  <r>
    <x v="24"/>
    <x v="271"/>
    <x v="24"/>
    <n v="3"/>
    <n v="4174.62"/>
  </r>
  <r>
    <x v="24"/>
    <x v="271"/>
    <x v="26"/>
    <n v="1"/>
    <n v="1386.1"/>
  </r>
  <r>
    <x v="24"/>
    <x v="271"/>
    <x v="31"/>
    <n v="8"/>
    <n v="3779.44"/>
  </r>
  <r>
    <x v="24"/>
    <x v="271"/>
    <x v="126"/>
    <n v="1"/>
    <n v="326.20000000000005"/>
  </r>
  <r>
    <x v="24"/>
    <x v="271"/>
    <x v="133"/>
    <n v="1"/>
    <n v="225.86"/>
  </r>
  <r>
    <x v="24"/>
    <x v="271"/>
    <x v="4"/>
    <n v="7"/>
    <n v="7838.18"/>
  </r>
  <r>
    <x v="24"/>
    <x v="271"/>
    <x v="5"/>
    <n v="2"/>
    <n v="1704.08"/>
  </r>
  <r>
    <x v="24"/>
    <x v="271"/>
    <x v="19"/>
    <n v="1"/>
    <n v="891.02"/>
  </r>
  <r>
    <x v="24"/>
    <x v="271"/>
    <x v="27"/>
    <n v="7"/>
    <n v="8876.42"/>
  </r>
  <r>
    <x v="24"/>
    <x v="271"/>
    <x v="134"/>
    <n v="3"/>
    <n v="1393.83"/>
  </r>
  <r>
    <x v="24"/>
    <x v="271"/>
    <x v="20"/>
    <n v="79"/>
    <n v="26782.579999999998"/>
  </r>
  <r>
    <x v="24"/>
    <x v="271"/>
    <x v="83"/>
    <n v="1"/>
    <n v="386.87"/>
  </r>
  <r>
    <x v="24"/>
    <x v="271"/>
    <x v="7"/>
    <n v="1"/>
    <n v="1088.4000000000001"/>
  </r>
  <r>
    <x v="24"/>
    <x v="271"/>
    <x v="13"/>
    <n v="3"/>
    <n v="919.41000000000008"/>
  </r>
  <r>
    <x v="24"/>
    <x v="272"/>
    <x v="17"/>
    <n v="127"/>
    <n v="67548.429999999993"/>
  </r>
  <r>
    <x v="24"/>
    <x v="273"/>
    <x v="24"/>
    <n v="8"/>
    <n v="11132.32"/>
  </r>
  <r>
    <x v="24"/>
    <x v="273"/>
    <x v="33"/>
    <n v="4"/>
    <n v="2527.52"/>
  </r>
  <r>
    <x v="24"/>
    <x v="273"/>
    <x v="4"/>
    <n v="1"/>
    <n v="1119.74"/>
  </r>
  <r>
    <x v="24"/>
    <x v="273"/>
    <x v="49"/>
    <n v="1"/>
    <n v="1079.8400000000001"/>
  </r>
  <r>
    <x v="24"/>
    <x v="273"/>
    <x v="5"/>
    <n v="32"/>
    <n v="27265.279999999999"/>
  </r>
  <r>
    <x v="24"/>
    <x v="273"/>
    <x v="19"/>
    <n v="4"/>
    <n v="3564.08"/>
  </r>
  <r>
    <x v="24"/>
    <x v="273"/>
    <x v="29"/>
    <n v="8"/>
    <n v="6959.84"/>
  </r>
  <r>
    <x v="24"/>
    <x v="273"/>
    <x v="27"/>
    <n v="4"/>
    <n v="5072.24"/>
  </r>
  <r>
    <x v="24"/>
    <x v="273"/>
    <x v="20"/>
    <n v="5"/>
    <n v="1695.1"/>
  </r>
  <r>
    <x v="24"/>
    <x v="273"/>
    <x v="28"/>
    <n v="8"/>
    <n v="8463.0400000000009"/>
  </r>
  <r>
    <x v="24"/>
    <x v="273"/>
    <x v="6"/>
    <n v="1"/>
    <n v="438.24"/>
  </r>
  <r>
    <x v="24"/>
    <x v="274"/>
    <x v="17"/>
    <n v="76"/>
    <n v="69317.240000000005"/>
  </r>
  <r>
    <x v="24"/>
    <x v="275"/>
    <x v="30"/>
    <n v="2"/>
    <n v="1392.72"/>
  </r>
  <r>
    <x v="24"/>
    <x v="275"/>
    <x v="0"/>
    <n v="1"/>
    <n v="613.14"/>
  </r>
  <r>
    <x v="24"/>
    <x v="275"/>
    <x v="24"/>
    <n v="13"/>
    <n v="18090.02"/>
  </r>
  <r>
    <x v="24"/>
    <x v="275"/>
    <x v="18"/>
    <n v="1"/>
    <n v="1280.75"/>
  </r>
  <r>
    <x v="24"/>
    <x v="275"/>
    <x v="31"/>
    <n v="9"/>
    <n v="4251.87"/>
  </r>
  <r>
    <x v="24"/>
    <x v="275"/>
    <x v="143"/>
    <n v="1"/>
    <n v="159.37"/>
  </r>
  <r>
    <x v="24"/>
    <x v="275"/>
    <x v="144"/>
    <n v="1"/>
    <n v="389.64"/>
  </r>
  <r>
    <x v="24"/>
    <x v="275"/>
    <x v="33"/>
    <n v="2"/>
    <n v="1263.76"/>
  </r>
  <r>
    <x v="24"/>
    <x v="275"/>
    <x v="49"/>
    <n v="1"/>
    <n v="1079.8400000000001"/>
  </r>
  <r>
    <x v="24"/>
    <x v="275"/>
    <x v="5"/>
    <n v="15"/>
    <n v="12780.599999999999"/>
  </r>
  <r>
    <x v="24"/>
    <x v="275"/>
    <x v="29"/>
    <n v="6"/>
    <n v="5219.88"/>
  </r>
  <r>
    <x v="24"/>
    <x v="275"/>
    <x v="27"/>
    <n v="10"/>
    <n v="12680.599999999999"/>
  </r>
  <r>
    <x v="24"/>
    <x v="275"/>
    <x v="20"/>
    <n v="30"/>
    <n v="10170.599999999999"/>
  </r>
  <r>
    <x v="24"/>
    <x v="275"/>
    <x v="28"/>
    <n v="8"/>
    <n v="8463.0400000000009"/>
  </r>
  <r>
    <x v="24"/>
    <x v="275"/>
    <x v="119"/>
    <n v="2"/>
    <n v="3366.96"/>
  </r>
  <r>
    <x v="24"/>
    <x v="275"/>
    <x v="56"/>
    <n v="1"/>
    <n v="1603"/>
  </r>
  <r>
    <x v="24"/>
    <x v="275"/>
    <x v="145"/>
    <n v="1"/>
    <n v="350.13"/>
  </r>
  <r>
    <x v="24"/>
    <x v="275"/>
    <x v="6"/>
    <n v="4"/>
    <n v="1752.96"/>
  </r>
  <r>
    <x v="24"/>
    <x v="275"/>
    <x v="34"/>
    <n v="2"/>
    <n v="4006.84"/>
  </r>
  <r>
    <x v="24"/>
    <x v="275"/>
    <x v="7"/>
    <n v="1"/>
    <n v="1088.4000000000001"/>
  </r>
  <r>
    <x v="24"/>
    <x v="275"/>
    <x v="146"/>
    <n v="1"/>
    <n v="277.48"/>
  </r>
  <r>
    <x v="24"/>
    <x v="275"/>
    <x v="39"/>
    <n v="4"/>
    <n v="3610.96"/>
  </r>
  <r>
    <x v="24"/>
    <x v="275"/>
    <x v="75"/>
    <n v="1"/>
    <n v="432.14"/>
  </r>
  <r>
    <x v="24"/>
    <x v="275"/>
    <x v="12"/>
    <n v="2"/>
    <n v="1030.24"/>
  </r>
  <r>
    <x v="24"/>
    <x v="275"/>
    <x v="36"/>
    <n v="18"/>
    <n v="20953.439999999999"/>
  </r>
  <r>
    <x v="24"/>
    <x v="275"/>
    <x v="57"/>
    <n v="1"/>
    <n v="966.74"/>
  </r>
  <r>
    <x v="24"/>
    <x v="275"/>
    <x v="13"/>
    <n v="5"/>
    <n v="1532.3500000000001"/>
  </r>
  <r>
    <x v="24"/>
    <x v="276"/>
    <x v="17"/>
    <n v="143"/>
    <n v="118807.47000000002"/>
  </r>
  <r>
    <x v="24"/>
    <x v="277"/>
    <x v="37"/>
    <n v="1"/>
    <n v="674.44"/>
  </r>
  <r>
    <x v="24"/>
    <x v="277"/>
    <x v="24"/>
    <n v="17"/>
    <n v="23656.18"/>
  </r>
  <r>
    <x v="24"/>
    <x v="277"/>
    <x v="31"/>
    <n v="1"/>
    <n v="472.43"/>
  </r>
  <r>
    <x v="24"/>
    <x v="277"/>
    <x v="118"/>
    <n v="1"/>
    <n v="143.72"/>
  </r>
  <r>
    <x v="24"/>
    <x v="277"/>
    <x v="147"/>
    <n v="1"/>
    <n v="358.58000000000004"/>
  </r>
  <r>
    <x v="24"/>
    <x v="277"/>
    <x v="41"/>
    <n v="3"/>
    <n v="1329"/>
  </r>
  <r>
    <x v="24"/>
    <x v="277"/>
    <x v="22"/>
    <n v="25"/>
    <n v="16075"/>
  </r>
  <r>
    <x v="24"/>
    <x v="277"/>
    <x v="33"/>
    <n v="1"/>
    <n v="631.88"/>
  </r>
  <r>
    <x v="24"/>
    <x v="277"/>
    <x v="4"/>
    <n v="7"/>
    <n v="7838.18"/>
  </r>
  <r>
    <x v="24"/>
    <x v="277"/>
    <x v="5"/>
    <n v="3"/>
    <n v="2556.12"/>
  </r>
  <r>
    <x v="24"/>
    <x v="277"/>
    <x v="29"/>
    <n v="5"/>
    <n v="4349.8999999999996"/>
  </r>
  <r>
    <x v="24"/>
    <x v="277"/>
    <x v="27"/>
    <n v="7"/>
    <n v="8876.42"/>
  </r>
  <r>
    <x v="24"/>
    <x v="277"/>
    <x v="20"/>
    <n v="7"/>
    <n v="2373.14"/>
  </r>
  <r>
    <x v="24"/>
    <x v="277"/>
    <x v="28"/>
    <n v="9"/>
    <n v="9520.9200000000019"/>
  </r>
  <r>
    <x v="24"/>
    <x v="277"/>
    <x v="84"/>
    <n v="1"/>
    <n v="1636.48"/>
  </r>
  <r>
    <x v="24"/>
    <x v="277"/>
    <x v="6"/>
    <n v="2"/>
    <n v="876.48"/>
  </r>
  <r>
    <x v="24"/>
    <x v="277"/>
    <x v="34"/>
    <n v="1"/>
    <n v="2003.42"/>
  </r>
  <r>
    <x v="24"/>
    <x v="277"/>
    <x v="99"/>
    <n v="1"/>
    <n v="247.46"/>
  </r>
  <r>
    <x v="24"/>
    <x v="277"/>
    <x v="12"/>
    <n v="1"/>
    <n v="515.12"/>
  </r>
  <r>
    <x v="24"/>
    <x v="277"/>
    <x v="122"/>
    <n v="1"/>
    <n v="315.64999999999998"/>
  </r>
  <r>
    <x v="24"/>
    <x v="278"/>
    <x v="17"/>
    <n v="95"/>
    <n v="84450.51999999999"/>
  </r>
  <r>
    <x v="24"/>
    <x v="279"/>
    <x v="22"/>
    <n v="2"/>
    <n v="1286"/>
  </r>
  <r>
    <x v="24"/>
    <x v="280"/>
    <x v="17"/>
    <n v="2"/>
    <n v="1286"/>
  </r>
  <r>
    <x v="24"/>
    <x v="281"/>
    <x v="24"/>
    <n v="4"/>
    <n v="5566.16"/>
  </r>
  <r>
    <x v="24"/>
    <x v="281"/>
    <x v="27"/>
    <n v="13"/>
    <n v="16484.78"/>
  </r>
  <r>
    <x v="24"/>
    <x v="281"/>
    <x v="20"/>
    <n v="5"/>
    <n v="1695.1"/>
  </r>
  <r>
    <x v="24"/>
    <x v="281"/>
    <x v="83"/>
    <n v="1"/>
    <n v="386.87"/>
  </r>
  <r>
    <x v="24"/>
    <x v="281"/>
    <x v="6"/>
    <n v="1"/>
    <n v="438.24"/>
  </r>
  <r>
    <x v="24"/>
    <x v="281"/>
    <x v="39"/>
    <n v="2"/>
    <n v="1805.48"/>
  </r>
  <r>
    <x v="24"/>
    <x v="281"/>
    <x v="48"/>
    <n v="2"/>
    <n v="1329.04"/>
  </r>
  <r>
    <x v="24"/>
    <x v="281"/>
    <x v="13"/>
    <n v="3"/>
    <n v="919.41000000000008"/>
  </r>
  <r>
    <x v="24"/>
    <x v="282"/>
    <x v="17"/>
    <n v="31"/>
    <n v="28625.079999999998"/>
  </r>
  <r>
    <x v="25"/>
    <x v="20"/>
    <x v="17"/>
    <n v="524"/>
    <n v="402178.01999999979"/>
  </r>
  <r>
    <x v="26"/>
    <x v="283"/>
    <x v="57"/>
    <n v="1"/>
    <n v="966.74"/>
  </r>
  <r>
    <x v="26"/>
    <x v="284"/>
    <x v="17"/>
    <n v="1"/>
    <n v="966.74"/>
  </r>
  <r>
    <x v="26"/>
    <x v="285"/>
    <x v="22"/>
    <n v="7"/>
    <n v="4501"/>
  </r>
  <r>
    <x v="26"/>
    <x v="286"/>
    <x v="17"/>
    <n v="7"/>
    <n v="4501"/>
  </r>
  <r>
    <x v="26"/>
    <x v="287"/>
    <x v="31"/>
    <n v="1"/>
    <n v="472.43"/>
  </r>
  <r>
    <x v="26"/>
    <x v="287"/>
    <x v="57"/>
    <n v="12"/>
    <n v="11600.880000000001"/>
  </r>
  <r>
    <x v="26"/>
    <x v="288"/>
    <x v="17"/>
    <n v="14"/>
    <n v="12073.310000000001"/>
  </r>
  <r>
    <x v="26"/>
    <x v="289"/>
    <x v="24"/>
    <n v="4"/>
    <n v="5566.16"/>
  </r>
  <r>
    <x v="26"/>
    <x v="289"/>
    <x v="26"/>
    <n v="5"/>
    <n v="6930.5"/>
  </r>
  <r>
    <x v="26"/>
    <x v="289"/>
    <x v="32"/>
    <n v="3"/>
    <n v="1347.6000000000001"/>
  </r>
  <r>
    <x v="26"/>
    <x v="289"/>
    <x v="22"/>
    <n v="3"/>
    <n v="1929"/>
  </r>
  <r>
    <x v="26"/>
    <x v="289"/>
    <x v="33"/>
    <n v="2"/>
    <n v="1263.76"/>
  </r>
  <r>
    <x v="26"/>
    <x v="289"/>
    <x v="87"/>
    <n v="1"/>
    <n v="723.08"/>
  </r>
  <r>
    <x v="26"/>
    <x v="289"/>
    <x v="5"/>
    <n v="1"/>
    <n v="852.04"/>
  </r>
  <r>
    <x v="26"/>
    <x v="289"/>
    <x v="29"/>
    <n v="2"/>
    <n v="1739.96"/>
  </r>
  <r>
    <x v="26"/>
    <x v="289"/>
    <x v="59"/>
    <n v="3"/>
    <n v="2261.6999999999998"/>
  </r>
  <r>
    <x v="26"/>
    <x v="289"/>
    <x v="38"/>
    <n v="2"/>
    <n v="721.31999999999994"/>
  </r>
  <r>
    <x v="26"/>
    <x v="289"/>
    <x v="25"/>
    <n v="5"/>
    <n v="4600.8"/>
  </r>
  <r>
    <x v="26"/>
    <x v="289"/>
    <x v="88"/>
    <n v="3"/>
    <n v="4624.2000000000007"/>
  </r>
  <r>
    <x v="26"/>
    <x v="289"/>
    <x v="42"/>
    <n v="1"/>
    <n v="546.04"/>
  </r>
  <r>
    <x v="26"/>
    <x v="289"/>
    <x v="27"/>
    <n v="11"/>
    <n v="13948.66"/>
  </r>
  <r>
    <x v="26"/>
    <x v="289"/>
    <x v="6"/>
    <n v="1"/>
    <n v="438.24"/>
  </r>
  <r>
    <x v="26"/>
    <x v="289"/>
    <x v="12"/>
    <n v="1"/>
    <n v="515.12"/>
  </r>
  <r>
    <x v="26"/>
    <x v="289"/>
    <x v="36"/>
    <n v="2"/>
    <n v="2328.16"/>
  </r>
  <r>
    <x v="26"/>
    <x v="290"/>
    <x v="17"/>
    <n v="50"/>
    <n v="50336.340000000011"/>
  </r>
  <r>
    <x v="26"/>
    <x v="291"/>
    <x v="25"/>
    <n v="1"/>
    <n v="920.16000000000008"/>
  </r>
  <r>
    <x v="26"/>
    <x v="292"/>
    <x v="17"/>
    <n v="1"/>
    <n v="920.16000000000008"/>
  </r>
  <r>
    <x v="26"/>
    <x v="293"/>
    <x v="24"/>
    <n v="7"/>
    <n v="9740.7799999999988"/>
  </r>
  <r>
    <x v="26"/>
    <x v="293"/>
    <x v="31"/>
    <n v="3"/>
    <n v="1417.29"/>
  </r>
  <r>
    <x v="26"/>
    <x v="293"/>
    <x v="33"/>
    <n v="3"/>
    <n v="1895.6399999999999"/>
  </r>
  <r>
    <x v="26"/>
    <x v="293"/>
    <x v="4"/>
    <n v="2"/>
    <n v="2239.48"/>
  </r>
  <r>
    <x v="26"/>
    <x v="293"/>
    <x v="19"/>
    <n v="2"/>
    <n v="1782.04"/>
  </r>
  <r>
    <x v="26"/>
    <x v="293"/>
    <x v="29"/>
    <n v="1"/>
    <n v="869.98"/>
  </r>
  <r>
    <x v="26"/>
    <x v="293"/>
    <x v="27"/>
    <n v="2"/>
    <n v="2536.12"/>
  </r>
  <r>
    <x v="26"/>
    <x v="293"/>
    <x v="20"/>
    <n v="4"/>
    <n v="1356.08"/>
  </r>
  <r>
    <x v="26"/>
    <x v="293"/>
    <x v="6"/>
    <n v="3"/>
    <n v="1314.72"/>
  </r>
  <r>
    <x v="26"/>
    <x v="294"/>
    <x v="17"/>
    <n v="27"/>
    <n v="23152.129999999997"/>
  </r>
  <r>
    <x v="26"/>
    <x v="295"/>
    <x v="93"/>
    <n v="1"/>
    <n v="2429.44"/>
  </r>
  <r>
    <x v="26"/>
    <x v="295"/>
    <x v="22"/>
    <n v="1"/>
    <n v="643"/>
  </r>
  <r>
    <x v="26"/>
    <x v="296"/>
    <x v="17"/>
    <n v="2"/>
    <n v="3072.44"/>
  </r>
  <r>
    <x v="27"/>
    <x v="20"/>
    <x v="17"/>
    <n v="102"/>
    <n v="95022.119999999981"/>
  </r>
  <r>
    <x v="28"/>
    <x v="297"/>
    <x v="15"/>
    <n v="1"/>
    <n v="5080.2800000000007"/>
  </r>
  <r>
    <x v="28"/>
    <x v="298"/>
    <x v="17"/>
    <n v="1"/>
    <n v="5080.2800000000007"/>
  </r>
  <r>
    <x v="28"/>
    <x v="299"/>
    <x v="22"/>
    <n v="1"/>
    <n v="643"/>
  </r>
  <r>
    <x v="28"/>
    <x v="299"/>
    <x v="25"/>
    <n v="1"/>
    <n v="920.16000000000008"/>
  </r>
  <r>
    <x v="28"/>
    <x v="300"/>
    <x v="17"/>
    <n v="2"/>
    <n v="1563.16"/>
  </r>
  <r>
    <x v="28"/>
    <x v="301"/>
    <x v="96"/>
    <n v="1"/>
    <n v="1514.26"/>
  </r>
  <r>
    <x v="28"/>
    <x v="302"/>
    <x v="17"/>
    <n v="1"/>
    <n v="1514.26"/>
  </r>
  <r>
    <x v="28"/>
    <x v="303"/>
    <x v="22"/>
    <n v="16"/>
    <n v="10288"/>
  </r>
  <r>
    <x v="28"/>
    <x v="304"/>
    <x v="17"/>
    <n v="16"/>
    <n v="10288"/>
  </r>
  <r>
    <x v="28"/>
    <x v="305"/>
    <x v="26"/>
    <n v="1"/>
    <n v="1386.1"/>
  </r>
  <r>
    <x v="28"/>
    <x v="305"/>
    <x v="18"/>
    <n v="3"/>
    <n v="3842.25"/>
  </r>
  <r>
    <x v="28"/>
    <x v="305"/>
    <x v="22"/>
    <n v="23"/>
    <n v="14789"/>
  </r>
  <r>
    <x v="28"/>
    <x v="305"/>
    <x v="5"/>
    <n v="2"/>
    <n v="1704.08"/>
  </r>
  <r>
    <x v="28"/>
    <x v="305"/>
    <x v="19"/>
    <n v="3"/>
    <n v="2673.06"/>
  </r>
  <r>
    <x v="28"/>
    <x v="305"/>
    <x v="29"/>
    <n v="3"/>
    <n v="2609.94"/>
  </r>
  <r>
    <x v="28"/>
    <x v="305"/>
    <x v="28"/>
    <n v="1"/>
    <n v="1057.8800000000001"/>
  </r>
  <r>
    <x v="28"/>
    <x v="305"/>
    <x v="65"/>
    <n v="19"/>
    <n v="16623.480000000003"/>
  </r>
  <r>
    <x v="28"/>
    <x v="305"/>
    <x v="148"/>
    <n v="2"/>
    <n v="745.78"/>
  </r>
  <r>
    <x v="28"/>
    <x v="306"/>
    <x v="17"/>
    <n v="57"/>
    <n v="45431.570000000007"/>
  </r>
  <r>
    <x v="28"/>
    <x v="307"/>
    <x v="100"/>
    <n v="1"/>
    <n v="549.72"/>
  </r>
  <r>
    <x v="28"/>
    <x v="307"/>
    <x v="15"/>
    <n v="3"/>
    <n v="15240.840000000002"/>
  </r>
  <r>
    <x v="28"/>
    <x v="308"/>
    <x v="17"/>
    <n v="4"/>
    <n v="15790.560000000001"/>
  </r>
  <r>
    <x v="28"/>
    <x v="309"/>
    <x v="24"/>
    <n v="5"/>
    <n v="6957.7"/>
  </r>
  <r>
    <x v="28"/>
    <x v="309"/>
    <x v="31"/>
    <n v="1"/>
    <n v="472.43"/>
  </r>
  <r>
    <x v="28"/>
    <x v="309"/>
    <x v="131"/>
    <n v="1"/>
    <n v="402.85"/>
  </r>
  <r>
    <x v="28"/>
    <x v="309"/>
    <x v="33"/>
    <n v="13"/>
    <n v="8214.44"/>
  </r>
  <r>
    <x v="28"/>
    <x v="309"/>
    <x v="19"/>
    <n v="5"/>
    <n v="4455.1000000000004"/>
  </r>
  <r>
    <x v="28"/>
    <x v="309"/>
    <x v="25"/>
    <n v="2"/>
    <n v="1840.3200000000002"/>
  </r>
  <r>
    <x v="28"/>
    <x v="309"/>
    <x v="27"/>
    <n v="1"/>
    <n v="1268.06"/>
  </r>
  <r>
    <x v="28"/>
    <x v="309"/>
    <x v="20"/>
    <n v="25"/>
    <n v="8475.5"/>
  </r>
  <r>
    <x v="28"/>
    <x v="309"/>
    <x v="28"/>
    <n v="4"/>
    <n v="4231.5200000000004"/>
  </r>
  <r>
    <x v="28"/>
    <x v="309"/>
    <x v="56"/>
    <n v="1"/>
    <n v="1603"/>
  </r>
  <r>
    <x v="28"/>
    <x v="309"/>
    <x v="127"/>
    <n v="1"/>
    <n v="720.14"/>
  </r>
  <r>
    <x v="28"/>
    <x v="309"/>
    <x v="34"/>
    <n v="1"/>
    <n v="2003.42"/>
  </r>
  <r>
    <x v="28"/>
    <x v="309"/>
    <x v="46"/>
    <n v="3"/>
    <n v="1854.4499999999998"/>
  </r>
  <r>
    <x v="28"/>
    <x v="309"/>
    <x v="36"/>
    <n v="9"/>
    <n v="10476.719999999999"/>
  </r>
  <r>
    <x v="28"/>
    <x v="310"/>
    <x v="17"/>
    <n v="72"/>
    <n v="52975.65"/>
  </r>
  <r>
    <x v="28"/>
    <x v="311"/>
    <x v="0"/>
    <n v="1"/>
    <n v="613.14"/>
  </r>
  <r>
    <x v="28"/>
    <x v="311"/>
    <x v="1"/>
    <n v="1"/>
    <n v="3082.6800000000003"/>
  </r>
  <r>
    <x v="28"/>
    <x v="311"/>
    <x v="24"/>
    <n v="3"/>
    <n v="4174.62"/>
  </r>
  <r>
    <x v="28"/>
    <x v="311"/>
    <x v="5"/>
    <n v="5"/>
    <n v="4260.2"/>
  </r>
  <r>
    <x v="28"/>
    <x v="311"/>
    <x v="25"/>
    <n v="1"/>
    <n v="920.16000000000008"/>
  </r>
  <r>
    <x v="28"/>
    <x v="311"/>
    <x v="20"/>
    <n v="3"/>
    <n v="1017.06"/>
  </r>
  <r>
    <x v="28"/>
    <x v="311"/>
    <x v="34"/>
    <n v="3"/>
    <n v="6010.26"/>
  </r>
  <r>
    <x v="28"/>
    <x v="311"/>
    <x v="85"/>
    <n v="2"/>
    <n v="6408.72"/>
  </r>
  <r>
    <x v="28"/>
    <x v="311"/>
    <x v="36"/>
    <n v="3"/>
    <n v="3492.24"/>
  </r>
  <r>
    <x v="28"/>
    <x v="311"/>
    <x v="57"/>
    <n v="1"/>
    <n v="966.74"/>
  </r>
  <r>
    <x v="28"/>
    <x v="311"/>
    <x v="16"/>
    <n v="1"/>
    <n v="5710.28"/>
  </r>
  <r>
    <x v="28"/>
    <x v="312"/>
    <x v="17"/>
    <n v="24"/>
    <n v="36656.100000000006"/>
  </r>
  <r>
    <x v="28"/>
    <x v="313"/>
    <x v="24"/>
    <n v="3"/>
    <n v="4174.62"/>
  </r>
  <r>
    <x v="28"/>
    <x v="313"/>
    <x v="22"/>
    <n v="6"/>
    <n v="3858"/>
  </r>
  <r>
    <x v="28"/>
    <x v="313"/>
    <x v="88"/>
    <n v="1"/>
    <n v="1541.4"/>
  </r>
  <r>
    <x v="28"/>
    <x v="313"/>
    <x v="28"/>
    <n v="1"/>
    <n v="1057.8800000000001"/>
  </r>
  <r>
    <x v="28"/>
    <x v="313"/>
    <x v="65"/>
    <n v="1"/>
    <n v="874.92000000000007"/>
  </r>
  <r>
    <x v="28"/>
    <x v="313"/>
    <x v="57"/>
    <n v="1"/>
    <n v="966.74"/>
  </r>
  <r>
    <x v="28"/>
    <x v="313"/>
    <x v="13"/>
    <n v="1"/>
    <n v="306.47000000000003"/>
  </r>
  <r>
    <x v="28"/>
    <x v="314"/>
    <x v="17"/>
    <n v="14"/>
    <n v="12780.03"/>
  </r>
  <r>
    <x v="28"/>
    <x v="315"/>
    <x v="24"/>
    <n v="2"/>
    <n v="2783.08"/>
  </r>
  <r>
    <x v="28"/>
    <x v="315"/>
    <x v="135"/>
    <n v="1"/>
    <n v="1707.3"/>
  </r>
  <r>
    <x v="28"/>
    <x v="315"/>
    <x v="34"/>
    <n v="2"/>
    <n v="4006.84"/>
  </r>
  <r>
    <x v="28"/>
    <x v="316"/>
    <x v="17"/>
    <n v="5"/>
    <n v="8497.2200000000012"/>
  </r>
  <r>
    <x v="28"/>
    <x v="317"/>
    <x v="26"/>
    <n v="5"/>
    <n v="6930.5"/>
  </r>
  <r>
    <x v="28"/>
    <x v="317"/>
    <x v="18"/>
    <n v="2"/>
    <n v="2561.5"/>
  </r>
  <r>
    <x v="28"/>
    <x v="317"/>
    <x v="31"/>
    <n v="1"/>
    <n v="472.43"/>
  </r>
  <r>
    <x v="28"/>
    <x v="317"/>
    <x v="49"/>
    <n v="1"/>
    <n v="1079.8400000000001"/>
  </r>
  <r>
    <x v="28"/>
    <x v="317"/>
    <x v="5"/>
    <n v="1"/>
    <n v="852.04"/>
  </r>
  <r>
    <x v="28"/>
    <x v="317"/>
    <x v="19"/>
    <n v="3"/>
    <n v="2673.06"/>
  </r>
  <r>
    <x v="28"/>
    <x v="317"/>
    <x v="134"/>
    <n v="1"/>
    <n v="464.61"/>
  </r>
  <r>
    <x v="28"/>
    <x v="317"/>
    <x v="28"/>
    <n v="2"/>
    <n v="2115.7600000000002"/>
  </r>
  <r>
    <x v="28"/>
    <x v="317"/>
    <x v="34"/>
    <n v="8"/>
    <n v="16027.36"/>
  </r>
  <r>
    <x v="28"/>
    <x v="317"/>
    <x v="148"/>
    <n v="1"/>
    <n v="372.89"/>
  </r>
  <r>
    <x v="28"/>
    <x v="317"/>
    <x v="12"/>
    <n v="1"/>
    <n v="515.12"/>
  </r>
  <r>
    <x v="28"/>
    <x v="318"/>
    <x v="17"/>
    <n v="26"/>
    <n v="34065.110000000008"/>
  </r>
  <r>
    <x v="28"/>
    <x v="319"/>
    <x v="22"/>
    <n v="3"/>
    <n v="1929"/>
  </r>
  <r>
    <x v="28"/>
    <x v="320"/>
    <x v="17"/>
    <n v="3"/>
    <n v="1929"/>
  </r>
  <r>
    <x v="28"/>
    <x v="321"/>
    <x v="26"/>
    <n v="3"/>
    <n v="4158.2999999999993"/>
  </r>
  <r>
    <x v="28"/>
    <x v="321"/>
    <x v="22"/>
    <n v="1"/>
    <n v="643"/>
  </r>
  <r>
    <x v="28"/>
    <x v="321"/>
    <x v="4"/>
    <n v="1"/>
    <n v="1119.74"/>
  </r>
  <r>
    <x v="28"/>
    <x v="321"/>
    <x v="5"/>
    <n v="1"/>
    <n v="852.04"/>
  </r>
  <r>
    <x v="28"/>
    <x v="322"/>
    <x v="17"/>
    <n v="6"/>
    <n v="6773.079999999999"/>
  </r>
  <r>
    <x v="28"/>
    <x v="323"/>
    <x v="24"/>
    <n v="2"/>
    <n v="2783.08"/>
  </r>
  <r>
    <x v="28"/>
    <x v="323"/>
    <x v="26"/>
    <n v="24"/>
    <n v="33266.399999999994"/>
  </r>
  <r>
    <x v="28"/>
    <x v="323"/>
    <x v="18"/>
    <n v="8"/>
    <n v="10246"/>
  </r>
  <r>
    <x v="28"/>
    <x v="323"/>
    <x v="4"/>
    <n v="2"/>
    <n v="2239.48"/>
  </r>
  <r>
    <x v="28"/>
    <x v="323"/>
    <x v="87"/>
    <n v="4"/>
    <n v="2892.32"/>
  </r>
  <r>
    <x v="28"/>
    <x v="323"/>
    <x v="5"/>
    <n v="13"/>
    <n v="11076.52"/>
  </r>
  <r>
    <x v="28"/>
    <x v="323"/>
    <x v="19"/>
    <n v="11"/>
    <n v="9801.2199999999993"/>
  </r>
  <r>
    <x v="28"/>
    <x v="323"/>
    <x v="29"/>
    <n v="53"/>
    <n v="46108.94"/>
  </r>
  <r>
    <x v="28"/>
    <x v="323"/>
    <x v="27"/>
    <n v="3"/>
    <n v="3804.18"/>
  </r>
  <r>
    <x v="28"/>
    <x v="323"/>
    <x v="28"/>
    <n v="1"/>
    <n v="1057.8800000000001"/>
  </r>
  <r>
    <x v="28"/>
    <x v="323"/>
    <x v="65"/>
    <n v="20"/>
    <n v="17498.400000000001"/>
  </r>
  <r>
    <x v="28"/>
    <x v="323"/>
    <x v="63"/>
    <n v="1"/>
    <n v="1189.3600000000001"/>
  </r>
  <r>
    <x v="28"/>
    <x v="324"/>
    <x v="17"/>
    <n v="142"/>
    <n v="141963.78"/>
  </r>
  <r>
    <x v="28"/>
    <x v="325"/>
    <x v="33"/>
    <n v="4"/>
    <n v="2527.52"/>
  </r>
  <r>
    <x v="28"/>
    <x v="325"/>
    <x v="27"/>
    <n v="1"/>
    <n v="1268.06"/>
  </r>
  <r>
    <x v="28"/>
    <x v="325"/>
    <x v="20"/>
    <n v="2"/>
    <n v="678.04"/>
  </r>
  <r>
    <x v="28"/>
    <x v="326"/>
    <x v="17"/>
    <n v="7"/>
    <n v="4473.62"/>
  </r>
  <r>
    <x v="29"/>
    <x v="20"/>
    <x v="17"/>
    <n v="380"/>
    <n v="379781.42"/>
  </r>
  <r>
    <x v="30"/>
    <x v="327"/>
    <x v="95"/>
    <n v="2"/>
    <n v="6715.48"/>
  </r>
  <r>
    <x v="30"/>
    <x v="327"/>
    <x v="1"/>
    <n v="4"/>
    <n v="12330.720000000001"/>
  </r>
  <r>
    <x v="30"/>
    <x v="327"/>
    <x v="50"/>
    <n v="30"/>
    <n v="69290.399999999994"/>
  </r>
  <r>
    <x v="30"/>
    <x v="327"/>
    <x v="53"/>
    <n v="25"/>
    <n v="81763.5"/>
  </r>
  <r>
    <x v="30"/>
    <x v="327"/>
    <x v="24"/>
    <n v="2"/>
    <n v="2783.08"/>
  </r>
  <r>
    <x v="30"/>
    <x v="327"/>
    <x v="26"/>
    <n v="1"/>
    <n v="1386.1"/>
  </r>
  <r>
    <x v="30"/>
    <x v="327"/>
    <x v="44"/>
    <n v="18"/>
    <n v="13426.560000000001"/>
  </r>
  <r>
    <x v="30"/>
    <x v="327"/>
    <x v="149"/>
    <n v="14"/>
    <n v="14076.720000000001"/>
  </r>
  <r>
    <x v="30"/>
    <x v="327"/>
    <x v="133"/>
    <n v="1"/>
    <n v="225.86"/>
  </r>
  <r>
    <x v="30"/>
    <x v="327"/>
    <x v="22"/>
    <n v="15"/>
    <n v="9645"/>
  </r>
  <r>
    <x v="30"/>
    <x v="327"/>
    <x v="123"/>
    <n v="3"/>
    <n v="1524.72"/>
  </r>
  <r>
    <x v="30"/>
    <x v="327"/>
    <x v="33"/>
    <n v="2"/>
    <n v="1263.76"/>
  </r>
  <r>
    <x v="30"/>
    <x v="327"/>
    <x v="4"/>
    <n v="12"/>
    <n v="13436.880000000001"/>
  </r>
  <r>
    <x v="30"/>
    <x v="327"/>
    <x v="49"/>
    <n v="1"/>
    <n v="1079.8400000000001"/>
  </r>
  <r>
    <x v="30"/>
    <x v="327"/>
    <x v="5"/>
    <n v="12"/>
    <n v="10224.48"/>
  </r>
  <r>
    <x v="30"/>
    <x v="327"/>
    <x v="19"/>
    <n v="65"/>
    <n v="57916.299999999996"/>
  </r>
  <r>
    <x v="30"/>
    <x v="327"/>
    <x v="29"/>
    <n v="68"/>
    <n v="59158.64"/>
  </r>
  <r>
    <x v="30"/>
    <x v="327"/>
    <x v="73"/>
    <n v="3"/>
    <n v="2311.92"/>
  </r>
  <r>
    <x v="30"/>
    <x v="327"/>
    <x v="127"/>
    <n v="13"/>
    <n v="9361.82"/>
  </r>
  <r>
    <x v="30"/>
    <x v="327"/>
    <x v="145"/>
    <n v="1"/>
    <n v="350.13"/>
  </r>
  <r>
    <x v="30"/>
    <x v="327"/>
    <x v="150"/>
    <n v="8"/>
    <n v="5165.4399999999996"/>
  </r>
  <r>
    <x v="30"/>
    <x v="327"/>
    <x v="6"/>
    <n v="72"/>
    <n v="31553.279999999999"/>
  </r>
  <r>
    <x v="30"/>
    <x v="327"/>
    <x v="45"/>
    <n v="3"/>
    <n v="3473.34"/>
  </r>
  <r>
    <x v="30"/>
    <x v="327"/>
    <x v="85"/>
    <n v="44"/>
    <n v="140991.84"/>
  </r>
  <r>
    <x v="30"/>
    <x v="327"/>
    <x v="64"/>
    <n v="1"/>
    <n v="91.490000000000009"/>
  </r>
  <r>
    <x v="30"/>
    <x v="327"/>
    <x v="151"/>
    <n v="1"/>
    <n v="119.35"/>
  </r>
  <r>
    <x v="30"/>
    <x v="327"/>
    <x v="102"/>
    <n v="1"/>
    <n v="241.15"/>
  </r>
  <r>
    <x v="30"/>
    <x v="327"/>
    <x v="152"/>
    <n v="1"/>
    <n v="769.41000000000008"/>
  </r>
  <r>
    <x v="30"/>
    <x v="327"/>
    <x v="116"/>
    <n v="34"/>
    <n v="39364.519999999997"/>
  </r>
  <r>
    <x v="30"/>
    <x v="327"/>
    <x v="48"/>
    <n v="10"/>
    <n v="6645.2"/>
  </r>
  <r>
    <x v="30"/>
    <x v="327"/>
    <x v="153"/>
    <n v="1"/>
    <n v="192.60000000000002"/>
  </r>
  <r>
    <x v="30"/>
    <x v="327"/>
    <x v="12"/>
    <n v="1"/>
    <n v="515.12"/>
  </r>
  <r>
    <x v="30"/>
    <x v="327"/>
    <x v="57"/>
    <n v="1"/>
    <n v="966.74"/>
  </r>
  <r>
    <x v="30"/>
    <x v="327"/>
    <x v="117"/>
    <n v="1"/>
    <n v="469.54999999999995"/>
  </r>
  <r>
    <x v="30"/>
    <x v="328"/>
    <x v="17"/>
    <n v="471"/>
    <n v="598830.94000000006"/>
  </r>
  <r>
    <x v="30"/>
    <x v="329"/>
    <x v="0"/>
    <n v="2"/>
    <n v="1226.28"/>
  </r>
  <r>
    <x v="30"/>
    <x v="329"/>
    <x v="37"/>
    <n v="2"/>
    <n v="1348.88"/>
  </r>
  <r>
    <x v="30"/>
    <x v="329"/>
    <x v="50"/>
    <n v="1"/>
    <n v="2309.6799999999998"/>
  </r>
  <r>
    <x v="30"/>
    <x v="329"/>
    <x v="26"/>
    <n v="1"/>
    <n v="1386.1"/>
  </r>
  <r>
    <x v="30"/>
    <x v="329"/>
    <x v="154"/>
    <n v="1"/>
    <n v="161.19"/>
  </r>
  <r>
    <x v="30"/>
    <x v="329"/>
    <x v="5"/>
    <n v="3"/>
    <n v="2556.12"/>
  </r>
  <r>
    <x v="30"/>
    <x v="329"/>
    <x v="25"/>
    <n v="2"/>
    <n v="1840.3200000000002"/>
  </r>
  <r>
    <x v="30"/>
    <x v="329"/>
    <x v="88"/>
    <n v="2"/>
    <n v="3082.8"/>
  </r>
  <r>
    <x v="30"/>
    <x v="329"/>
    <x v="28"/>
    <n v="2"/>
    <n v="2115.7600000000002"/>
  </r>
  <r>
    <x v="30"/>
    <x v="329"/>
    <x v="23"/>
    <n v="1"/>
    <n v="360"/>
  </r>
  <r>
    <x v="30"/>
    <x v="329"/>
    <x v="35"/>
    <n v="1"/>
    <n v="757.4"/>
  </r>
  <r>
    <x v="30"/>
    <x v="329"/>
    <x v="155"/>
    <n v="8"/>
    <n v="5621.6"/>
  </r>
  <r>
    <x v="30"/>
    <x v="329"/>
    <x v="156"/>
    <n v="1"/>
    <n v="229.29000000000002"/>
  </r>
  <r>
    <x v="30"/>
    <x v="330"/>
    <x v="17"/>
    <n v="27"/>
    <n v="22995.42"/>
  </r>
  <r>
    <x v="30"/>
    <x v="331"/>
    <x v="24"/>
    <n v="17"/>
    <n v="23656.18"/>
  </r>
  <r>
    <x v="30"/>
    <x v="331"/>
    <x v="31"/>
    <n v="2"/>
    <n v="944.86"/>
  </r>
  <r>
    <x v="30"/>
    <x v="331"/>
    <x v="133"/>
    <n v="3"/>
    <n v="677.58"/>
  </r>
  <r>
    <x v="30"/>
    <x v="331"/>
    <x v="41"/>
    <n v="40"/>
    <n v="17720"/>
  </r>
  <r>
    <x v="30"/>
    <x v="331"/>
    <x v="140"/>
    <n v="1"/>
    <n v="45"/>
  </r>
  <r>
    <x v="30"/>
    <x v="331"/>
    <x v="33"/>
    <n v="1"/>
    <n v="631.88"/>
  </r>
  <r>
    <x v="30"/>
    <x v="331"/>
    <x v="4"/>
    <n v="2"/>
    <n v="2239.48"/>
  </r>
  <r>
    <x v="30"/>
    <x v="331"/>
    <x v="19"/>
    <n v="12"/>
    <n v="10692.24"/>
  </r>
  <r>
    <x v="30"/>
    <x v="331"/>
    <x v="29"/>
    <n v="1"/>
    <n v="869.98"/>
  </r>
  <r>
    <x v="30"/>
    <x v="331"/>
    <x v="68"/>
    <n v="1"/>
    <n v="173.32999999999998"/>
  </r>
  <r>
    <x v="30"/>
    <x v="331"/>
    <x v="20"/>
    <n v="6"/>
    <n v="2034.12"/>
  </r>
  <r>
    <x v="30"/>
    <x v="331"/>
    <x v="83"/>
    <n v="5"/>
    <n v="1934.35"/>
  </r>
  <r>
    <x v="30"/>
    <x v="331"/>
    <x v="127"/>
    <n v="1"/>
    <n v="720.14"/>
  </r>
  <r>
    <x v="30"/>
    <x v="331"/>
    <x v="157"/>
    <n v="1"/>
    <n v="1316.38"/>
  </r>
  <r>
    <x v="30"/>
    <x v="331"/>
    <x v="66"/>
    <n v="1"/>
    <n v="514.16999999999996"/>
  </r>
  <r>
    <x v="30"/>
    <x v="331"/>
    <x v="6"/>
    <n v="4"/>
    <n v="1752.96"/>
  </r>
  <r>
    <x v="30"/>
    <x v="331"/>
    <x v="45"/>
    <n v="1"/>
    <n v="1157.78"/>
  </r>
  <r>
    <x v="30"/>
    <x v="331"/>
    <x v="85"/>
    <n v="2"/>
    <n v="6408.72"/>
  </r>
  <r>
    <x v="30"/>
    <x v="331"/>
    <x v="86"/>
    <n v="1"/>
    <n v="3204.36"/>
  </r>
  <r>
    <x v="30"/>
    <x v="331"/>
    <x v="39"/>
    <n v="2"/>
    <n v="1805.48"/>
  </r>
  <r>
    <x v="30"/>
    <x v="331"/>
    <x v="13"/>
    <n v="3"/>
    <n v="919.41000000000008"/>
  </r>
  <r>
    <x v="30"/>
    <x v="332"/>
    <x v="17"/>
    <n v="107"/>
    <n v="79418.400000000009"/>
  </r>
  <r>
    <x v="30"/>
    <x v="333"/>
    <x v="19"/>
    <n v="1"/>
    <n v="891.02"/>
  </r>
  <r>
    <x v="30"/>
    <x v="334"/>
    <x v="17"/>
    <n v="1"/>
    <n v="891.02"/>
  </r>
  <r>
    <x v="31"/>
    <x v="20"/>
    <x v="17"/>
    <n v="606"/>
    <n v="702135.78"/>
  </r>
  <r>
    <x v="32"/>
    <x v="335"/>
    <x v="22"/>
    <n v="62"/>
    <n v="39866"/>
  </r>
  <r>
    <x v="32"/>
    <x v="336"/>
    <x v="17"/>
    <n v="62"/>
    <n v="39866"/>
  </r>
  <r>
    <x v="32"/>
    <x v="337"/>
    <x v="22"/>
    <n v="1"/>
    <n v="643"/>
  </r>
  <r>
    <x v="32"/>
    <x v="338"/>
    <x v="17"/>
    <n v="1"/>
    <n v="643"/>
  </r>
  <r>
    <x v="32"/>
    <x v="339"/>
    <x v="22"/>
    <n v="1"/>
    <n v="643"/>
  </r>
  <r>
    <x v="32"/>
    <x v="340"/>
    <x v="17"/>
    <n v="1"/>
    <n v="643"/>
  </r>
  <r>
    <x v="32"/>
    <x v="341"/>
    <x v="3"/>
    <n v="1"/>
    <n v="45"/>
  </r>
  <r>
    <x v="32"/>
    <x v="341"/>
    <x v="24"/>
    <n v="114"/>
    <n v="158635.56"/>
  </r>
  <r>
    <x v="32"/>
    <x v="341"/>
    <x v="26"/>
    <n v="124"/>
    <n v="171876.4"/>
  </r>
  <r>
    <x v="32"/>
    <x v="341"/>
    <x v="22"/>
    <n v="1"/>
    <n v="643"/>
  </r>
  <r>
    <x v="32"/>
    <x v="341"/>
    <x v="109"/>
    <n v="550"/>
    <n v="298650"/>
  </r>
  <r>
    <x v="32"/>
    <x v="341"/>
    <x v="4"/>
    <n v="8"/>
    <n v="8957.92"/>
  </r>
  <r>
    <x v="32"/>
    <x v="341"/>
    <x v="49"/>
    <n v="8"/>
    <n v="8638.7200000000012"/>
  </r>
  <r>
    <x v="32"/>
    <x v="341"/>
    <x v="5"/>
    <n v="22"/>
    <n v="18744.879999999997"/>
  </r>
  <r>
    <x v="32"/>
    <x v="341"/>
    <x v="19"/>
    <n v="114"/>
    <n v="101576.28"/>
  </r>
  <r>
    <x v="32"/>
    <x v="341"/>
    <x v="29"/>
    <n v="481"/>
    <n v="418460.38"/>
  </r>
  <r>
    <x v="32"/>
    <x v="341"/>
    <x v="42"/>
    <n v="10"/>
    <n v="5460.4"/>
  </r>
  <r>
    <x v="32"/>
    <x v="341"/>
    <x v="27"/>
    <n v="82"/>
    <n v="103980.92"/>
  </r>
  <r>
    <x v="32"/>
    <x v="341"/>
    <x v="23"/>
    <n v="5"/>
    <n v="1800"/>
  </r>
  <r>
    <x v="32"/>
    <x v="341"/>
    <x v="86"/>
    <n v="5"/>
    <n v="16021.800000000001"/>
  </r>
  <r>
    <x v="32"/>
    <x v="341"/>
    <x v="137"/>
    <n v="2"/>
    <n v="2720.8"/>
  </r>
  <r>
    <x v="32"/>
    <x v="341"/>
    <x v="40"/>
    <n v="1"/>
    <n v="513.33999999999992"/>
  </r>
  <r>
    <x v="32"/>
    <x v="341"/>
    <x v="158"/>
    <n v="1"/>
    <n v="268.40999999999997"/>
  </r>
  <r>
    <x v="32"/>
    <x v="341"/>
    <x v="159"/>
    <n v="1"/>
    <n v="201.01999999999998"/>
  </r>
  <r>
    <x v="32"/>
    <x v="341"/>
    <x v="78"/>
    <n v="1"/>
    <n v="268.41999999999996"/>
  </r>
  <r>
    <x v="32"/>
    <x v="341"/>
    <x v="141"/>
    <n v="1"/>
    <n v="203.12"/>
  </r>
  <r>
    <x v="32"/>
    <x v="341"/>
    <x v="156"/>
    <n v="1"/>
    <n v="229.29000000000002"/>
  </r>
  <r>
    <x v="32"/>
    <x v="341"/>
    <x v="160"/>
    <n v="1"/>
    <n v="284.27"/>
  </r>
  <r>
    <x v="32"/>
    <x v="341"/>
    <x v="116"/>
    <n v="3"/>
    <n v="3473.34"/>
  </r>
  <r>
    <x v="32"/>
    <x v="341"/>
    <x v="161"/>
    <n v="1"/>
    <n v="695.24"/>
  </r>
  <r>
    <x v="32"/>
    <x v="342"/>
    <x v="17"/>
    <n v="1538"/>
    <n v="1322348.5100000002"/>
  </r>
  <r>
    <x v="32"/>
    <x v="343"/>
    <x v="30"/>
    <n v="3"/>
    <n v="2089.08"/>
  </r>
  <r>
    <x v="32"/>
    <x v="343"/>
    <x v="162"/>
    <n v="1"/>
    <n v="119.35"/>
  </r>
  <r>
    <x v="32"/>
    <x v="343"/>
    <x v="0"/>
    <n v="1"/>
    <n v="613.14"/>
  </r>
  <r>
    <x v="32"/>
    <x v="343"/>
    <x v="37"/>
    <n v="25"/>
    <n v="16861"/>
  </r>
  <r>
    <x v="32"/>
    <x v="343"/>
    <x v="31"/>
    <n v="6"/>
    <n v="2834.58"/>
  </r>
  <r>
    <x v="32"/>
    <x v="343"/>
    <x v="125"/>
    <n v="3"/>
    <n v="135"/>
  </r>
  <r>
    <x v="32"/>
    <x v="343"/>
    <x v="41"/>
    <n v="35"/>
    <n v="15505"/>
  </r>
  <r>
    <x v="32"/>
    <x v="343"/>
    <x v="19"/>
    <n v="1"/>
    <n v="891.02"/>
  </r>
  <r>
    <x v="32"/>
    <x v="343"/>
    <x v="29"/>
    <n v="2"/>
    <n v="1739.96"/>
  </r>
  <r>
    <x v="32"/>
    <x v="343"/>
    <x v="59"/>
    <n v="1"/>
    <n v="753.9"/>
  </r>
  <r>
    <x v="32"/>
    <x v="343"/>
    <x v="20"/>
    <n v="16"/>
    <n v="5424.32"/>
  </r>
  <r>
    <x v="32"/>
    <x v="343"/>
    <x v="83"/>
    <n v="2"/>
    <n v="773.74"/>
  </r>
  <r>
    <x v="32"/>
    <x v="343"/>
    <x v="96"/>
    <n v="1"/>
    <n v="1514.26"/>
  </r>
  <r>
    <x v="32"/>
    <x v="343"/>
    <x v="84"/>
    <n v="1"/>
    <n v="1636.48"/>
  </r>
  <r>
    <x v="32"/>
    <x v="343"/>
    <x v="66"/>
    <n v="4"/>
    <n v="2056.6799999999998"/>
  </r>
  <r>
    <x v="32"/>
    <x v="343"/>
    <x v="34"/>
    <n v="1"/>
    <n v="2003.42"/>
  </r>
  <r>
    <x v="32"/>
    <x v="343"/>
    <x v="85"/>
    <n v="2"/>
    <n v="6408.72"/>
  </r>
  <r>
    <x v="32"/>
    <x v="343"/>
    <x v="64"/>
    <n v="1"/>
    <n v="91.490000000000009"/>
  </r>
  <r>
    <x v="32"/>
    <x v="343"/>
    <x v="39"/>
    <n v="2"/>
    <n v="1805.48"/>
  </r>
  <r>
    <x v="32"/>
    <x v="343"/>
    <x v="129"/>
    <n v="1"/>
    <n v="284.06"/>
  </r>
  <r>
    <x v="32"/>
    <x v="343"/>
    <x v="161"/>
    <n v="1"/>
    <n v="695.24"/>
  </r>
  <r>
    <x v="32"/>
    <x v="343"/>
    <x v="36"/>
    <n v="18"/>
    <n v="20953.439999999999"/>
  </r>
  <r>
    <x v="32"/>
    <x v="343"/>
    <x v="58"/>
    <n v="1"/>
    <n v="1532.2199999999998"/>
  </r>
  <r>
    <x v="32"/>
    <x v="343"/>
    <x v="106"/>
    <n v="1"/>
    <n v="639.83999999999992"/>
  </r>
  <r>
    <x v="32"/>
    <x v="343"/>
    <x v="13"/>
    <n v="1"/>
    <n v="306.47000000000003"/>
  </r>
  <r>
    <x v="32"/>
    <x v="344"/>
    <x v="17"/>
    <n v="131"/>
    <n v="87667.89"/>
  </r>
  <r>
    <x v="33"/>
    <x v="20"/>
    <x v="17"/>
    <n v="1733"/>
    <n v="1451168.4000000001"/>
  </r>
  <r>
    <x v="34"/>
    <x v="345"/>
    <x v="30"/>
    <n v="42"/>
    <n v="29247.119999999999"/>
  </r>
  <r>
    <x v="34"/>
    <x v="345"/>
    <x v="0"/>
    <n v="25"/>
    <n v="15328.5"/>
  </r>
  <r>
    <x v="34"/>
    <x v="345"/>
    <x v="37"/>
    <n v="2"/>
    <n v="1348.88"/>
  </r>
  <r>
    <x v="34"/>
    <x v="345"/>
    <x v="163"/>
    <n v="1"/>
    <n v="371.12"/>
  </r>
  <r>
    <x v="34"/>
    <x v="345"/>
    <x v="54"/>
    <n v="1"/>
    <n v="316.48"/>
  </r>
  <r>
    <x v="34"/>
    <x v="345"/>
    <x v="101"/>
    <n v="1"/>
    <n v="282.65999999999997"/>
  </r>
  <r>
    <x v="34"/>
    <x v="345"/>
    <x v="71"/>
    <n v="1"/>
    <n v="1226.7"/>
  </r>
  <r>
    <x v="34"/>
    <x v="345"/>
    <x v="72"/>
    <n v="2"/>
    <n v="6282.64"/>
  </r>
  <r>
    <x v="34"/>
    <x v="345"/>
    <x v="50"/>
    <n v="4"/>
    <n v="9238.7199999999993"/>
  </r>
  <r>
    <x v="34"/>
    <x v="345"/>
    <x v="24"/>
    <n v="91"/>
    <n v="126630.14"/>
  </r>
  <r>
    <x v="34"/>
    <x v="345"/>
    <x v="26"/>
    <n v="1"/>
    <n v="1386.1"/>
  </r>
  <r>
    <x v="34"/>
    <x v="345"/>
    <x v="31"/>
    <n v="5"/>
    <n v="2362.15"/>
  </r>
  <r>
    <x v="34"/>
    <x v="345"/>
    <x v="110"/>
    <n v="3"/>
    <n v="4169.28"/>
  </r>
  <r>
    <x v="34"/>
    <x v="345"/>
    <x v="33"/>
    <n v="3"/>
    <n v="1895.6399999999999"/>
  </r>
  <r>
    <x v="34"/>
    <x v="345"/>
    <x v="4"/>
    <n v="5"/>
    <n v="5598.7"/>
  </r>
  <r>
    <x v="34"/>
    <x v="345"/>
    <x v="49"/>
    <n v="4"/>
    <n v="4319.3600000000006"/>
  </r>
  <r>
    <x v="34"/>
    <x v="345"/>
    <x v="5"/>
    <n v="8"/>
    <n v="6816.32"/>
  </r>
  <r>
    <x v="34"/>
    <x v="345"/>
    <x v="19"/>
    <n v="64"/>
    <n v="57025.279999999999"/>
  </r>
  <r>
    <x v="34"/>
    <x v="345"/>
    <x v="29"/>
    <n v="65"/>
    <n v="56548.700000000004"/>
  </r>
  <r>
    <x v="34"/>
    <x v="345"/>
    <x v="59"/>
    <n v="2"/>
    <n v="1507.8"/>
  </r>
  <r>
    <x v="34"/>
    <x v="345"/>
    <x v="88"/>
    <n v="4"/>
    <n v="6165.6"/>
  </r>
  <r>
    <x v="34"/>
    <x v="345"/>
    <x v="27"/>
    <n v="95"/>
    <n v="120465.7"/>
  </r>
  <r>
    <x v="34"/>
    <x v="345"/>
    <x v="20"/>
    <n v="7"/>
    <n v="2373.14"/>
  </r>
  <r>
    <x v="34"/>
    <x v="345"/>
    <x v="164"/>
    <n v="1"/>
    <n v="1073.02"/>
  </r>
  <r>
    <x v="34"/>
    <x v="345"/>
    <x v="96"/>
    <n v="2"/>
    <n v="3028.52"/>
  </r>
  <r>
    <x v="34"/>
    <x v="345"/>
    <x v="28"/>
    <n v="10"/>
    <n v="10578.800000000001"/>
  </r>
  <r>
    <x v="34"/>
    <x v="345"/>
    <x v="65"/>
    <n v="1"/>
    <n v="874.92000000000007"/>
  </r>
  <r>
    <x v="34"/>
    <x v="345"/>
    <x v="135"/>
    <n v="2"/>
    <n v="3414.6"/>
  </r>
  <r>
    <x v="34"/>
    <x v="345"/>
    <x v="82"/>
    <n v="2"/>
    <n v="1019.72"/>
  </r>
  <r>
    <x v="34"/>
    <x v="345"/>
    <x v="73"/>
    <n v="2"/>
    <n v="1541.28"/>
  </r>
  <r>
    <x v="34"/>
    <x v="345"/>
    <x v="127"/>
    <n v="1"/>
    <n v="720.14"/>
  </r>
  <r>
    <x v="34"/>
    <x v="345"/>
    <x v="124"/>
    <n v="1"/>
    <n v="450.83000000000004"/>
  </r>
  <r>
    <x v="34"/>
    <x v="345"/>
    <x v="66"/>
    <n v="1"/>
    <n v="514.16999999999996"/>
  </r>
  <r>
    <x v="34"/>
    <x v="345"/>
    <x v="6"/>
    <n v="9"/>
    <n v="3944.16"/>
  </r>
  <r>
    <x v="34"/>
    <x v="345"/>
    <x v="85"/>
    <n v="15"/>
    <n v="48065.4"/>
  </r>
  <r>
    <x v="34"/>
    <x v="345"/>
    <x v="86"/>
    <n v="2"/>
    <n v="6408.72"/>
  </r>
  <r>
    <x v="34"/>
    <x v="345"/>
    <x v="146"/>
    <n v="1"/>
    <n v="277.48"/>
  </r>
  <r>
    <x v="34"/>
    <x v="345"/>
    <x v="21"/>
    <n v="6"/>
    <n v="3549"/>
  </r>
  <r>
    <x v="34"/>
    <x v="345"/>
    <x v="63"/>
    <n v="18"/>
    <n v="21408.480000000003"/>
  </r>
  <r>
    <x v="34"/>
    <x v="345"/>
    <x v="99"/>
    <n v="10"/>
    <n v="2474.6"/>
  </r>
  <r>
    <x v="34"/>
    <x v="345"/>
    <x v="165"/>
    <n v="3"/>
    <n v="940.31999999999994"/>
  </r>
  <r>
    <x v="34"/>
    <x v="345"/>
    <x v="166"/>
    <n v="7"/>
    <n v="4889.3600000000006"/>
  </r>
  <r>
    <x v="34"/>
    <x v="345"/>
    <x v="46"/>
    <n v="17"/>
    <n v="10508.55"/>
  </r>
  <r>
    <x v="34"/>
    <x v="345"/>
    <x v="39"/>
    <n v="18"/>
    <n v="16249.32"/>
  </r>
  <r>
    <x v="34"/>
    <x v="345"/>
    <x v="167"/>
    <n v="1"/>
    <n v="355.81"/>
  </r>
  <r>
    <x v="34"/>
    <x v="345"/>
    <x v="10"/>
    <n v="3"/>
    <n v="1541.8200000000002"/>
  </r>
  <r>
    <x v="34"/>
    <x v="345"/>
    <x v="152"/>
    <n v="1"/>
    <n v="769.41000000000008"/>
  </r>
  <r>
    <x v="34"/>
    <x v="345"/>
    <x v="116"/>
    <n v="4"/>
    <n v="4631.12"/>
  </r>
  <r>
    <x v="34"/>
    <x v="345"/>
    <x v="161"/>
    <n v="2"/>
    <n v="1390.48"/>
  </r>
  <r>
    <x v="34"/>
    <x v="345"/>
    <x v="139"/>
    <n v="1"/>
    <n v="323.33999999999997"/>
  </r>
  <r>
    <x v="34"/>
    <x v="345"/>
    <x v="122"/>
    <n v="3"/>
    <n v="946.94999999999993"/>
  </r>
  <r>
    <x v="34"/>
    <x v="345"/>
    <x v="13"/>
    <n v="4"/>
    <n v="1225.8800000000001"/>
  </r>
  <r>
    <x v="34"/>
    <x v="345"/>
    <x v="15"/>
    <n v="5"/>
    <n v="25401.4"/>
  </r>
  <r>
    <x v="34"/>
    <x v="345"/>
    <x v="16"/>
    <n v="7"/>
    <n v="39971.96"/>
  </r>
  <r>
    <x v="34"/>
    <x v="346"/>
    <x v="17"/>
    <n v="596"/>
    <n v="679396.2899999998"/>
  </r>
  <r>
    <x v="34"/>
    <x v="347"/>
    <x v="0"/>
    <n v="1"/>
    <n v="613.14"/>
  </r>
  <r>
    <x v="34"/>
    <x v="347"/>
    <x v="41"/>
    <n v="1"/>
    <n v="443"/>
  </r>
  <r>
    <x v="34"/>
    <x v="347"/>
    <x v="27"/>
    <n v="1"/>
    <n v="1268.06"/>
  </r>
  <r>
    <x v="34"/>
    <x v="347"/>
    <x v="66"/>
    <n v="3"/>
    <n v="1542.5099999999998"/>
  </r>
  <r>
    <x v="34"/>
    <x v="347"/>
    <x v="34"/>
    <n v="2"/>
    <n v="4006.84"/>
  </r>
  <r>
    <x v="34"/>
    <x v="347"/>
    <x v="86"/>
    <n v="2"/>
    <n v="6408.72"/>
  </r>
  <r>
    <x v="34"/>
    <x v="348"/>
    <x v="17"/>
    <n v="10"/>
    <n v="14282.27"/>
  </r>
  <r>
    <x v="34"/>
    <x v="349"/>
    <x v="37"/>
    <n v="2"/>
    <n v="1348.88"/>
  </r>
  <r>
    <x v="34"/>
    <x v="349"/>
    <x v="2"/>
    <n v="1"/>
    <n v="161.19"/>
  </r>
  <r>
    <x v="34"/>
    <x v="349"/>
    <x v="24"/>
    <n v="5"/>
    <n v="6957.7"/>
  </r>
  <r>
    <x v="34"/>
    <x v="349"/>
    <x v="31"/>
    <n v="1"/>
    <n v="472.43"/>
  </r>
  <r>
    <x v="34"/>
    <x v="349"/>
    <x v="41"/>
    <n v="16"/>
    <n v="7088"/>
  </r>
  <r>
    <x v="34"/>
    <x v="349"/>
    <x v="142"/>
    <n v="68"/>
    <n v="27404"/>
  </r>
  <r>
    <x v="34"/>
    <x v="349"/>
    <x v="5"/>
    <n v="1"/>
    <n v="852.04"/>
  </r>
  <r>
    <x v="34"/>
    <x v="349"/>
    <x v="59"/>
    <n v="1"/>
    <n v="753.9"/>
  </r>
  <r>
    <x v="34"/>
    <x v="349"/>
    <x v="38"/>
    <n v="1"/>
    <n v="360.65999999999997"/>
  </r>
  <r>
    <x v="34"/>
    <x v="349"/>
    <x v="27"/>
    <n v="5"/>
    <n v="6340.2999999999993"/>
  </r>
  <r>
    <x v="34"/>
    <x v="349"/>
    <x v="34"/>
    <n v="2"/>
    <n v="4006.84"/>
  </r>
  <r>
    <x v="34"/>
    <x v="349"/>
    <x v="85"/>
    <n v="1"/>
    <n v="3204.36"/>
  </r>
  <r>
    <x v="34"/>
    <x v="349"/>
    <x v="13"/>
    <n v="1"/>
    <n v="306.47000000000003"/>
  </r>
  <r>
    <x v="34"/>
    <x v="350"/>
    <x v="17"/>
    <n v="105"/>
    <n v="59256.770000000004"/>
  </r>
  <r>
    <x v="34"/>
    <x v="351"/>
    <x v="26"/>
    <n v="2"/>
    <n v="2772.2"/>
  </r>
  <r>
    <x v="34"/>
    <x v="352"/>
    <x v="17"/>
    <n v="2"/>
    <n v="2772.2"/>
  </r>
  <r>
    <x v="34"/>
    <x v="353"/>
    <x v="30"/>
    <n v="8"/>
    <n v="5570.88"/>
  </r>
  <r>
    <x v="34"/>
    <x v="353"/>
    <x v="0"/>
    <n v="2"/>
    <n v="1226.28"/>
  </r>
  <r>
    <x v="34"/>
    <x v="353"/>
    <x v="37"/>
    <n v="4"/>
    <n v="2697.76"/>
  </r>
  <r>
    <x v="34"/>
    <x v="353"/>
    <x v="24"/>
    <n v="25"/>
    <n v="34788.5"/>
  </r>
  <r>
    <x v="34"/>
    <x v="353"/>
    <x v="31"/>
    <n v="1"/>
    <n v="472.43"/>
  </r>
  <r>
    <x v="34"/>
    <x v="353"/>
    <x v="60"/>
    <n v="3"/>
    <n v="1117.6199999999999"/>
  </r>
  <r>
    <x v="34"/>
    <x v="353"/>
    <x v="168"/>
    <n v="1"/>
    <n v="372.53999999999996"/>
  </r>
  <r>
    <x v="34"/>
    <x v="353"/>
    <x v="118"/>
    <n v="1"/>
    <n v="143.72"/>
  </r>
  <r>
    <x v="34"/>
    <x v="353"/>
    <x v="123"/>
    <n v="1"/>
    <n v="508.24"/>
  </r>
  <r>
    <x v="34"/>
    <x v="353"/>
    <x v="33"/>
    <n v="3"/>
    <n v="1895.6399999999999"/>
  </r>
  <r>
    <x v="34"/>
    <x v="353"/>
    <x v="4"/>
    <n v="3"/>
    <n v="3359.2200000000003"/>
  </r>
  <r>
    <x v="34"/>
    <x v="353"/>
    <x v="49"/>
    <n v="2"/>
    <n v="2159.6800000000003"/>
  </r>
  <r>
    <x v="34"/>
    <x v="353"/>
    <x v="5"/>
    <n v="10"/>
    <n v="8520.4"/>
  </r>
  <r>
    <x v="34"/>
    <x v="353"/>
    <x v="19"/>
    <n v="19"/>
    <n v="16929.38"/>
  </r>
  <r>
    <x v="34"/>
    <x v="353"/>
    <x v="29"/>
    <n v="11"/>
    <n v="9569.7800000000007"/>
  </r>
  <r>
    <x v="34"/>
    <x v="353"/>
    <x v="59"/>
    <n v="3"/>
    <n v="2261.6999999999998"/>
  </r>
  <r>
    <x v="34"/>
    <x v="353"/>
    <x v="38"/>
    <n v="1"/>
    <n v="360.65999999999997"/>
  </r>
  <r>
    <x v="34"/>
    <x v="353"/>
    <x v="25"/>
    <n v="2"/>
    <n v="1840.3200000000002"/>
  </r>
  <r>
    <x v="34"/>
    <x v="353"/>
    <x v="27"/>
    <n v="6"/>
    <n v="7608.36"/>
  </r>
  <r>
    <x v="34"/>
    <x v="353"/>
    <x v="20"/>
    <n v="19"/>
    <n v="6441.3799999999992"/>
  </r>
  <r>
    <x v="34"/>
    <x v="353"/>
    <x v="119"/>
    <n v="1"/>
    <n v="1683.48"/>
  </r>
  <r>
    <x v="34"/>
    <x v="353"/>
    <x v="82"/>
    <n v="1"/>
    <n v="509.86"/>
  </r>
  <r>
    <x v="34"/>
    <x v="353"/>
    <x v="73"/>
    <n v="1"/>
    <n v="770.64"/>
  </r>
  <r>
    <x v="34"/>
    <x v="353"/>
    <x v="145"/>
    <n v="1"/>
    <n v="350.13"/>
  </r>
  <r>
    <x v="34"/>
    <x v="353"/>
    <x v="6"/>
    <n v="1"/>
    <n v="438.24"/>
  </r>
  <r>
    <x v="34"/>
    <x v="353"/>
    <x v="63"/>
    <n v="3"/>
    <n v="3568.0800000000004"/>
  </r>
  <r>
    <x v="34"/>
    <x v="353"/>
    <x v="165"/>
    <n v="17"/>
    <n v="5328.48"/>
  </r>
  <r>
    <x v="34"/>
    <x v="353"/>
    <x v="121"/>
    <n v="1"/>
    <n v="386.20000000000005"/>
  </r>
  <r>
    <x v="34"/>
    <x v="353"/>
    <x v="116"/>
    <n v="2"/>
    <n v="2315.56"/>
  </r>
  <r>
    <x v="34"/>
    <x v="353"/>
    <x v="48"/>
    <n v="1"/>
    <n v="664.52"/>
  </r>
  <r>
    <x v="34"/>
    <x v="353"/>
    <x v="36"/>
    <n v="1"/>
    <n v="1164.08"/>
  </r>
  <r>
    <x v="34"/>
    <x v="353"/>
    <x v="57"/>
    <n v="29"/>
    <n v="28035.46"/>
  </r>
  <r>
    <x v="34"/>
    <x v="353"/>
    <x v="117"/>
    <n v="1"/>
    <n v="469.54999999999995"/>
  </r>
  <r>
    <x v="34"/>
    <x v="353"/>
    <x v="106"/>
    <n v="1"/>
    <n v="639.83999999999992"/>
  </r>
  <r>
    <x v="34"/>
    <x v="353"/>
    <x v="13"/>
    <n v="11"/>
    <n v="3371.17"/>
  </r>
  <r>
    <x v="34"/>
    <x v="354"/>
    <x v="17"/>
    <n v="197"/>
    <n v="157539.78000000003"/>
  </r>
  <r>
    <x v="34"/>
    <x v="355"/>
    <x v="24"/>
    <n v="4"/>
    <n v="5566.16"/>
  </r>
  <r>
    <x v="34"/>
    <x v="355"/>
    <x v="26"/>
    <n v="2"/>
    <n v="2772.2"/>
  </r>
  <r>
    <x v="34"/>
    <x v="355"/>
    <x v="31"/>
    <n v="2"/>
    <n v="944.86"/>
  </r>
  <r>
    <x v="34"/>
    <x v="355"/>
    <x v="33"/>
    <n v="2"/>
    <n v="1263.76"/>
  </r>
  <r>
    <x v="34"/>
    <x v="355"/>
    <x v="5"/>
    <n v="1"/>
    <n v="852.04"/>
  </r>
  <r>
    <x v="34"/>
    <x v="355"/>
    <x v="19"/>
    <n v="4"/>
    <n v="3564.08"/>
  </r>
  <r>
    <x v="34"/>
    <x v="355"/>
    <x v="29"/>
    <n v="4"/>
    <n v="3479.92"/>
  </r>
  <r>
    <x v="34"/>
    <x v="355"/>
    <x v="83"/>
    <n v="1"/>
    <n v="386.87"/>
  </r>
  <r>
    <x v="34"/>
    <x v="355"/>
    <x v="6"/>
    <n v="3"/>
    <n v="1314.72"/>
  </r>
  <r>
    <x v="34"/>
    <x v="355"/>
    <x v="34"/>
    <n v="1"/>
    <n v="2003.42"/>
  </r>
  <r>
    <x v="34"/>
    <x v="355"/>
    <x v="12"/>
    <n v="1"/>
    <n v="515.12"/>
  </r>
  <r>
    <x v="34"/>
    <x v="355"/>
    <x v="13"/>
    <n v="1"/>
    <n v="306.47000000000003"/>
  </r>
  <r>
    <x v="34"/>
    <x v="356"/>
    <x v="17"/>
    <n v="26"/>
    <n v="22969.62"/>
  </r>
  <r>
    <x v="35"/>
    <x v="20"/>
    <x v="17"/>
    <n v="936"/>
    <n v="936216.92999999982"/>
  </r>
  <r>
    <x v="36"/>
    <x v="357"/>
    <x v="30"/>
    <n v="4"/>
    <n v="2785.44"/>
  </r>
  <r>
    <x v="36"/>
    <x v="357"/>
    <x v="0"/>
    <n v="4"/>
    <n v="2452.56"/>
  </r>
  <r>
    <x v="36"/>
    <x v="357"/>
    <x v="169"/>
    <n v="6"/>
    <n v="4852.4400000000005"/>
  </r>
  <r>
    <x v="36"/>
    <x v="357"/>
    <x v="24"/>
    <n v="8"/>
    <n v="11132.32"/>
  </r>
  <r>
    <x v="36"/>
    <x v="357"/>
    <x v="26"/>
    <n v="4"/>
    <n v="5544.4"/>
  </r>
  <r>
    <x v="36"/>
    <x v="357"/>
    <x v="31"/>
    <n v="21"/>
    <n v="9921.0300000000007"/>
  </r>
  <r>
    <x v="36"/>
    <x v="357"/>
    <x v="118"/>
    <n v="1"/>
    <n v="143.72"/>
  </r>
  <r>
    <x v="36"/>
    <x v="357"/>
    <x v="131"/>
    <n v="1"/>
    <n v="402.85"/>
  </r>
  <r>
    <x v="36"/>
    <x v="357"/>
    <x v="33"/>
    <n v="15"/>
    <n v="9478.2000000000007"/>
  </r>
  <r>
    <x v="36"/>
    <x v="357"/>
    <x v="19"/>
    <n v="34"/>
    <n v="30294.68"/>
  </r>
  <r>
    <x v="36"/>
    <x v="357"/>
    <x v="29"/>
    <n v="15"/>
    <n v="13049.7"/>
  </r>
  <r>
    <x v="36"/>
    <x v="357"/>
    <x v="42"/>
    <n v="1"/>
    <n v="546.04"/>
  </r>
  <r>
    <x v="36"/>
    <x v="357"/>
    <x v="27"/>
    <n v="11"/>
    <n v="13948.66"/>
  </r>
  <r>
    <x v="36"/>
    <x v="357"/>
    <x v="20"/>
    <n v="19"/>
    <n v="6441.3799999999992"/>
  </r>
  <r>
    <x v="36"/>
    <x v="357"/>
    <x v="82"/>
    <n v="8"/>
    <n v="4078.88"/>
  </r>
  <r>
    <x v="36"/>
    <x v="357"/>
    <x v="34"/>
    <n v="2"/>
    <n v="4006.84"/>
  </r>
  <r>
    <x v="36"/>
    <x v="357"/>
    <x v="146"/>
    <n v="1"/>
    <n v="277.48"/>
  </r>
  <r>
    <x v="36"/>
    <x v="357"/>
    <x v="39"/>
    <n v="6"/>
    <n v="5416.4400000000005"/>
  </r>
  <r>
    <x v="36"/>
    <x v="357"/>
    <x v="10"/>
    <n v="1"/>
    <n v="513.94000000000005"/>
  </r>
  <r>
    <x v="36"/>
    <x v="357"/>
    <x v="12"/>
    <n v="1"/>
    <n v="515.12"/>
  </r>
  <r>
    <x v="36"/>
    <x v="357"/>
    <x v="36"/>
    <n v="19"/>
    <n v="22117.519999999997"/>
  </r>
  <r>
    <x v="36"/>
    <x v="357"/>
    <x v="57"/>
    <n v="1"/>
    <n v="966.74"/>
  </r>
  <r>
    <x v="36"/>
    <x v="357"/>
    <x v="13"/>
    <n v="2"/>
    <n v="612.94000000000005"/>
  </r>
  <r>
    <x v="36"/>
    <x v="358"/>
    <x v="17"/>
    <n v="185"/>
    <n v="149499.32"/>
  </r>
  <r>
    <x v="36"/>
    <x v="359"/>
    <x v="20"/>
    <n v="1"/>
    <n v="339.02"/>
  </r>
  <r>
    <x v="36"/>
    <x v="360"/>
    <x v="17"/>
    <n v="1"/>
    <n v="339.02"/>
  </r>
  <r>
    <x v="36"/>
    <x v="361"/>
    <x v="24"/>
    <n v="8"/>
    <n v="11132.32"/>
  </r>
  <r>
    <x v="36"/>
    <x v="361"/>
    <x v="31"/>
    <n v="10"/>
    <n v="4724.3"/>
  </r>
  <r>
    <x v="36"/>
    <x v="361"/>
    <x v="32"/>
    <n v="1"/>
    <n v="449.20000000000005"/>
  </r>
  <r>
    <x v="36"/>
    <x v="361"/>
    <x v="33"/>
    <n v="6"/>
    <n v="3791.2799999999997"/>
  </r>
  <r>
    <x v="36"/>
    <x v="361"/>
    <x v="5"/>
    <n v="4"/>
    <n v="3408.16"/>
  </r>
  <r>
    <x v="36"/>
    <x v="361"/>
    <x v="19"/>
    <n v="1"/>
    <n v="891.02"/>
  </r>
  <r>
    <x v="36"/>
    <x v="361"/>
    <x v="29"/>
    <n v="6"/>
    <n v="5219.88"/>
  </r>
  <r>
    <x v="36"/>
    <x v="361"/>
    <x v="25"/>
    <n v="1"/>
    <n v="920.16000000000008"/>
  </r>
  <r>
    <x v="36"/>
    <x v="361"/>
    <x v="42"/>
    <n v="1"/>
    <n v="546.04"/>
  </r>
  <r>
    <x v="36"/>
    <x v="361"/>
    <x v="27"/>
    <n v="3"/>
    <n v="3804.18"/>
  </r>
  <r>
    <x v="36"/>
    <x v="361"/>
    <x v="20"/>
    <n v="5"/>
    <n v="1695.1"/>
  </r>
  <r>
    <x v="36"/>
    <x v="361"/>
    <x v="83"/>
    <n v="5"/>
    <n v="1934.35"/>
  </r>
  <r>
    <x v="36"/>
    <x v="361"/>
    <x v="10"/>
    <n v="1"/>
    <n v="513.94000000000005"/>
  </r>
  <r>
    <x v="36"/>
    <x v="361"/>
    <x v="36"/>
    <n v="4"/>
    <n v="4656.32"/>
  </r>
  <r>
    <x v="36"/>
    <x v="361"/>
    <x v="170"/>
    <n v="1"/>
    <n v="410.75"/>
  </r>
  <r>
    <x v="36"/>
    <x v="361"/>
    <x v="13"/>
    <n v="1"/>
    <n v="306.47000000000003"/>
  </r>
  <r>
    <x v="36"/>
    <x v="362"/>
    <x v="17"/>
    <n v="58"/>
    <n v="44403.47"/>
  </r>
  <r>
    <x v="36"/>
    <x v="363"/>
    <x v="24"/>
    <n v="1"/>
    <n v="1391.54"/>
  </r>
  <r>
    <x v="36"/>
    <x v="363"/>
    <x v="63"/>
    <n v="1"/>
    <n v="1189.3600000000001"/>
  </r>
  <r>
    <x v="36"/>
    <x v="363"/>
    <x v="148"/>
    <n v="1"/>
    <n v="372.89"/>
  </r>
  <r>
    <x v="36"/>
    <x v="364"/>
    <x v="17"/>
    <n v="3"/>
    <n v="2953.79"/>
  </r>
  <r>
    <x v="37"/>
    <x v="20"/>
    <x v="17"/>
    <n v="247"/>
    <n v="197195.60000000003"/>
  </r>
  <r>
    <x v="38"/>
    <x v="365"/>
    <x v="24"/>
    <n v="1"/>
    <n v="1391.54"/>
  </r>
  <r>
    <x v="38"/>
    <x v="365"/>
    <x v="49"/>
    <n v="6"/>
    <n v="6479.0400000000009"/>
  </r>
  <r>
    <x v="38"/>
    <x v="365"/>
    <x v="5"/>
    <n v="10"/>
    <n v="8520.4"/>
  </r>
  <r>
    <x v="38"/>
    <x v="365"/>
    <x v="19"/>
    <n v="1"/>
    <n v="891.02"/>
  </r>
  <r>
    <x v="38"/>
    <x v="366"/>
    <x v="17"/>
    <n v="18"/>
    <n v="17282"/>
  </r>
  <r>
    <x v="38"/>
    <x v="367"/>
    <x v="30"/>
    <n v="1"/>
    <n v="696.36"/>
  </r>
  <r>
    <x v="38"/>
    <x v="367"/>
    <x v="50"/>
    <n v="2"/>
    <n v="4619.3599999999997"/>
  </r>
  <r>
    <x v="38"/>
    <x v="367"/>
    <x v="3"/>
    <n v="26"/>
    <n v="1170"/>
  </r>
  <r>
    <x v="38"/>
    <x v="367"/>
    <x v="110"/>
    <n v="3"/>
    <n v="4169.28"/>
  </r>
  <r>
    <x v="38"/>
    <x v="367"/>
    <x v="125"/>
    <n v="4"/>
    <n v="180"/>
  </r>
  <r>
    <x v="38"/>
    <x v="367"/>
    <x v="41"/>
    <n v="5"/>
    <n v="2215"/>
  </r>
  <r>
    <x v="38"/>
    <x v="367"/>
    <x v="22"/>
    <n v="1"/>
    <n v="643"/>
  </r>
  <r>
    <x v="38"/>
    <x v="367"/>
    <x v="19"/>
    <n v="1"/>
    <n v="891.02"/>
  </r>
  <r>
    <x v="38"/>
    <x v="367"/>
    <x v="20"/>
    <n v="9"/>
    <n v="3051.18"/>
  </r>
  <r>
    <x v="38"/>
    <x v="367"/>
    <x v="83"/>
    <n v="2"/>
    <n v="773.74"/>
  </r>
  <r>
    <x v="38"/>
    <x v="367"/>
    <x v="65"/>
    <n v="1"/>
    <n v="874.92000000000007"/>
  </r>
  <r>
    <x v="38"/>
    <x v="367"/>
    <x v="45"/>
    <n v="2"/>
    <n v="2315.56"/>
  </r>
  <r>
    <x v="38"/>
    <x v="367"/>
    <x v="85"/>
    <n v="1"/>
    <n v="3204.36"/>
  </r>
  <r>
    <x v="38"/>
    <x v="367"/>
    <x v="39"/>
    <n v="1"/>
    <n v="902.74"/>
  </r>
  <r>
    <x v="38"/>
    <x v="367"/>
    <x v="91"/>
    <n v="1"/>
    <n v="192.6"/>
  </r>
  <r>
    <x v="38"/>
    <x v="367"/>
    <x v="155"/>
    <n v="1"/>
    <n v="702.7"/>
  </r>
  <r>
    <x v="38"/>
    <x v="367"/>
    <x v="115"/>
    <n v="1"/>
    <n v="473.83000000000004"/>
  </r>
  <r>
    <x v="38"/>
    <x v="367"/>
    <x v="116"/>
    <n v="1"/>
    <n v="1157.78"/>
  </r>
  <r>
    <x v="38"/>
    <x v="367"/>
    <x v="161"/>
    <n v="1"/>
    <n v="695.24"/>
  </r>
  <r>
    <x v="38"/>
    <x v="367"/>
    <x v="12"/>
    <n v="5"/>
    <n v="2575.6"/>
  </r>
  <r>
    <x v="38"/>
    <x v="367"/>
    <x v="36"/>
    <n v="1"/>
    <n v="1164.08"/>
  </r>
  <r>
    <x v="38"/>
    <x v="367"/>
    <x v="13"/>
    <n v="9"/>
    <n v="2758.2300000000005"/>
  </r>
  <r>
    <x v="38"/>
    <x v="368"/>
    <x v="17"/>
    <n v="79"/>
    <n v="35426.580000000009"/>
  </r>
  <r>
    <x v="38"/>
    <x v="369"/>
    <x v="30"/>
    <n v="16"/>
    <n v="11141.76"/>
  </r>
  <r>
    <x v="38"/>
    <x v="369"/>
    <x v="0"/>
    <n v="42"/>
    <n v="25751.88"/>
  </r>
  <r>
    <x v="38"/>
    <x v="369"/>
    <x v="95"/>
    <n v="11"/>
    <n v="36935.14"/>
  </r>
  <r>
    <x v="38"/>
    <x v="369"/>
    <x v="1"/>
    <n v="23"/>
    <n v="70901.640000000014"/>
  </r>
  <r>
    <x v="38"/>
    <x v="369"/>
    <x v="50"/>
    <n v="193"/>
    <n v="445768.24"/>
  </r>
  <r>
    <x v="38"/>
    <x v="369"/>
    <x v="93"/>
    <n v="82"/>
    <n v="199214.08000000002"/>
  </r>
  <r>
    <x v="38"/>
    <x v="369"/>
    <x v="100"/>
    <n v="3"/>
    <n v="1649.16"/>
  </r>
  <r>
    <x v="38"/>
    <x v="369"/>
    <x v="24"/>
    <n v="41"/>
    <n v="57053.14"/>
  </r>
  <r>
    <x v="38"/>
    <x v="369"/>
    <x v="26"/>
    <n v="62"/>
    <n v="85938.2"/>
  </r>
  <r>
    <x v="38"/>
    <x v="369"/>
    <x v="44"/>
    <n v="55"/>
    <n v="41025.600000000006"/>
  </r>
  <r>
    <x v="38"/>
    <x v="369"/>
    <x v="171"/>
    <n v="2"/>
    <n v="1491.8400000000001"/>
  </r>
  <r>
    <x v="38"/>
    <x v="369"/>
    <x v="126"/>
    <n v="11"/>
    <n v="3588.2000000000007"/>
  </r>
  <r>
    <x v="38"/>
    <x v="369"/>
    <x v="172"/>
    <n v="1"/>
    <n v="142.06"/>
  </r>
  <r>
    <x v="38"/>
    <x v="369"/>
    <x v="4"/>
    <n v="4"/>
    <n v="4478.96"/>
  </r>
  <r>
    <x v="38"/>
    <x v="369"/>
    <x v="87"/>
    <n v="2"/>
    <n v="1446.16"/>
  </r>
  <r>
    <x v="38"/>
    <x v="369"/>
    <x v="49"/>
    <n v="4"/>
    <n v="4319.3600000000006"/>
  </r>
  <r>
    <x v="38"/>
    <x v="369"/>
    <x v="5"/>
    <n v="14"/>
    <n v="11928.56"/>
  </r>
  <r>
    <x v="38"/>
    <x v="369"/>
    <x v="19"/>
    <n v="43"/>
    <n v="38313.86"/>
  </r>
  <r>
    <x v="38"/>
    <x v="369"/>
    <x v="29"/>
    <n v="34"/>
    <n v="29579.32"/>
  </r>
  <r>
    <x v="38"/>
    <x v="369"/>
    <x v="59"/>
    <n v="1"/>
    <n v="753.9"/>
  </r>
  <r>
    <x v="38"/>
    <x v="369"/>
    <x v="88"/>
    <n v="5"/>
    <n v="7707"/>
  </r>
  <r>
    <x v="38"/>
    <x v="369"/>
    <x v="27"/>
    <n v="15"/>
    <n v="19020.899999999998"/>
  </r>
  <r>
    <x v="38"/>
    <x v="369"/>
    <x v="96"/>
    <n v="8"/>
    <n v="12114.08"/>
  </r>
  <r>
    <x v="38"/>
    <x v="369"/>
    <x v="173"/>
    <n v="1"/>
    <n v="376.75"/>
  </r>
  <r>
    <x v="38"/>
    <x v="369"/>
    <x v="28"/>
    <n v="13"/>
    <n v="13752.440000000002"/>
  </r>
  <r>
    <x v="38"/>
    <x v="369"/>
    <x v="65"/>
    <n v="1"/>
    <n v="874.92000000000007"/>
  </r>
  <r>
    <x v="38"/>
    <x v="369"/>
    <x v="119"/>
    <n v="1"/>
    <n v="1683.48"/>
  </r>
  <r>
    <x v="38"/>
    <x v="369"/>
    <x v="135"/>
    <n v="1"/>
    <n v="1707.3"/>
  </r>
  <r>
    <x v="38"/>
    <x v="369"/>
    <x v="84"/>
    <n v="3"/>
    <n v="4909.4400000000005"/>
  </r>
  <r>
    <x v="38"/>
    <x v="369"/>
    <x v="56"/>
    <n v="9"/>
    <n v="14427"/>
  </r>
  <r>
    <x v="38"/>
    <x v="369"/>
    <x v="174"/>
    <n v="2"/>
    <n v="455.74"/>
  </r>
  <r>
    <x v="38"/>
    <x v="369"/>
    <x v="82"/>
    <n v="2"/>
    <n v="1019.72"/>
  </r>
  <r>
    <x v="38"/>
    <x v="369"/>
    <x v="73"/>
    <n v="3"/>
    <n v="2311.92"/>
  </r>
  <r>
    <x v="38"/>
    <x v="369"/>
    <x v="127"/>
    <n v="23"/>
    <n v="16563.22"/>
  </r>
  <r>
    <x v="38"/>
    <x v="369"/>
    <x v="128"/>
    <n v="1"/>
    <n v="433.62"/>
  </r>
  <r>
    <x v="38"/>
    <x v="369"/>
    <x v="145"/>
    <n v="1"/>
    <n v="350.13"/>
  </r>
  <r>
    <x v="38"/>
    <x v="369"/>
    <x v="124"/>
    <n v="7"/>
    <n v="3155.8100000000004"/>
  </r>
  <r>
    <x v="38"/>
    <x v="369"/>
    <x v="157"/>
    <n v="3"/>
    <n v="3949.1400000000003"/>
  </r>
  <r>
    <x v="38"/>
    <x v="369"/>
    <x v="112"/>
    <n v="2"/>
    <n v="1304.32"/>
  </r>
  <r>
    <x v="38"/>
    <x v="369"/>
    <x v="6"/>
    <n v="4"/>
    <n v="1752.96"/>
  </r>
  <r>
    <x v="38"/>
    <x v="369"/>
    <x v="34"/>
    <n v="8"/>
    <n v="16027.36"/>
  </r>
  <r>
    <x v="38"/>
    <x v="369"/>
    <x v="85"/>
    <n v="72"/>
    <n v="230713.92"/>
  </r>
  <r>
    <x v="38"/>
    <x v="369"/>
    <x v="21"/>
    <n v="93"/>
    <n v="55009.5"/>
  </r>
  <r>
    <x v="38"/>
    <x v="369"/>
    <x v="175"/>
    <n v="4"/>
    <n v="2066.44"/>
  </r>
  <r>
    <x v="38"/>
    <x v="369"/>
    <x v="63"/>
    <n v="6"/>
    <n v="7136.1600000000008"/>
  </r>
  <r>
    <x v="38"/>
    <x v="369"/>
    <x v="99"/>
    <n v="2"/>
    <n v="494.92"/>
  </r>
  <r>
    <x v="38"/>
    <x v="369"/>
    <x v="166"/>
    <n v="3"/>
    <n v="2095.44"/>
  </r>
  <r>
    <x v="38"/>
    <x v="369"/>
    <x v="52"/>
    <n v="10"/>
    <n v="4588"/>
  </r>
  <r>
    <x v="38"/>
    <x v="369"/>
    <x v="137"/>
    <n v="1"/>
    <n v="1360.4"/>
  </r>
  <r>
    <x v="38"/>
    <x v="369"/>
    <x v="46"/>
    <n v="1"/>
    <n v="618.15"/>
  </r>
  <r>
    <x v="38"/>
    <x v="369"/>
    <x v="39"/>
    <n v="83"/>
    <n v="74927.42"/>
  </r>
  <r>
    <x v="38"/>
    <x v="369"/>
    <x v="9"/>
    <n v="1"/>
    <n v="372.53999999999996"/>
  </r>
  <r>
    <x v="38"/>
    <x v="369"/>
    <x v="102"/>
    <n v="2"/>
    <n v="482.3"/>
  </r>
  <r>
    <x v="38"/>
    <x v="369"/>
    <x v="176"/>
    <n v="1"/>
    <n v="1142.25"/>
  </r>
  <r>
    <x v="38"/>
    <x v="369"/>
    <x v="10"/>
    <n v="5"/>
    <n v="2569.7000000000003"/>
  </r>
  <r>
    <x v="38"/>
    <x v="369"/>
    <x v="148"/>
    <n v="2"/>
    <n v="745.78"/>
  </r>
  <r>
    <x v="38"/>
    <x v="369"/>
    <x v="48"/>
    <n v="57"/>
    <n v="37877.64"/>
  </r>
  <r>
    <x v="38"/>
    <x v="369"/>
    <x v="161"/>
    <n v="14"/>
    <n v="9733.36"/>
  </r>
  <r>
    <x v="38"/>
    <x v="369"/>
    <x v="12"/>
    <n v="2"/>
    <n v="1030.24"/>
  </r>
  <r>
    <x v="38"/>
    <x v="369"/>
    <x v="122"/>
    <n v="2"/>
    <n v="631.29999999999995"/>
  </r>
  <r>
    <x v="38"/>
    <x v="369"/>
    <x v="58"/>
    <n v="9"/>
    <n v="13789.979999999998"/>
  </r>
  <r>
    <x v="38"/>
    <x v="369"/>
    <x v="117"/>
    <n v="3"/>
    <n v="1408.6499999999999"/>
  </r>
  <r>
    <x v="38"/>
    <x v="369"/>
    <x v="106"/>
    <n v="10"/>
    <n v="6398.4"/>
  </r>
  <r>
    <x v="38"/>
    <x v="369"/>
    <x v="14"/>
    <n v="1"/>
    <n v="3239.34"/>
  </r>
  <r>
    <x v="38"/>
    <x v="369"/>
    <x v="15"/>
    <n v="1"/>
    <n v="5080.2800000000007"/>
  </r>
  <r>
    <x v="38"/>
    <x v="369"/>
    <x v="16"/>
    <n v="3"/>
    <n v="17130.84"/>
  </r>
  <r>
    <x v="38"/>
    <x v="370"/>
    <x v="17"/>
    <n v="1145"/>
    <n v="1675961.2599999991"/>
  </r>
  <r>
    <x v="38"/>
    <x v="371"/>
    <x v="20"/>
    <n v="14"/>
    <n v="4746.28"/>
  </r>
  <r>
    <x v="38"/>
    <x v="372"/>
    <x v="17"/>
    <n v="14"/>
    <n v="4746.28"/>
  </r>
  <r>
    <x v="39"/>
    <x v="20"/>
    <x v="17"/>
    <n v="1256"/>
    <n v="1733416.1199999994"/>
  </r>
  <r>
    <x v="40"/>
    <x v="373"/>
    <x v="24"/>
    <n v="10"/>
    <n v="13915.4"/>
  </r>
  <r>
    <x v="40"/>
    <x v="373"/>
    <x v="31"/>
    <n v="6"/>
    <n v="2834.58"/>
  </r>
  <r>
    <x v="40"/>
    <x v="373"/>
    <x v="33"/>
    <n v="7"/>
    <n v="4423.16"/>
  </r>
  <r>
    <x v="40"/>
    <x v="373"/>
    <x v="49"/>
    <n v="1"/>
    <n v="1079.8400000000001"/>
  </r>
  <r>
    <x v="40"/>
    <x v="373"/>
    <x v="5"/>
    <n v="6"/>
    <n v="5112.24"/>
  </r>
  <r>
    <x v="40"/>
    <x v="373"/>
    <x v="19"/>
    <n v="1"/>
    <n v="891.02"/>
  </r>
  <r>
    <x v="40"/>
    <x v="373"/>
    <x v="29"/>
    <n v="3"/>
    <n v="2609.94"/>
  </r>
  <r>
    <x v="40"/>
    <x v="373"/>
    <x v="27"/>
    <n v="7"/>
    <n v="8876.42"/>
  </r>
  <r>
    <x v="40"/>
    <x v="373"/>
    <x v="28"/>
    <n v="1"/>
    <n v="1057.8800000000001"/>
  </r>
  <r>
    <x v="40"/>
    <x v="373"/>
    <x v="63"/>
    <n v="5"/>
    <n v="5946.8000000000011"/>
  </r>
  <r>
    <x v="40"/>
    <x v="374"/>
    <x v="17"/>
    <n v="47"/>
    <n v="46747.28"/>
  </r>
  <r>
    <x v="40"/>
    <x v="375"/>
    <x v="24"/>
    <n v="5"/>
    <n v="6957.7"/>
  </r>
  <r>
    <x v="40"/>
    <x v="375"/>
    <x v="5"/>
    <n v="1"/>
    <n v="852.04"/>
  </r>
  <r>
    <x v="40"/>
    <x v="375"/>
    <x v="19"/>
    <n v="1"/>
    <n v="891.02"/>
  </r>
  <r>
    <x v="40"/>
    <x v="375"/>
    <x v="29"/>
    <n v="1"/>
    <n v="869.98"/>
  </r>
  <r>
    <x v="40"/>
    <x v="375"/>
    <x v="150"/>
    <n v="1"/>
    <n v="645.67999999999995"/>
  </r>
  <r>
    <x v="40"/>
    <x v="376"/>
    <x v="17"/>
    <n v="9"/>
    <n v="10216.42"/>
  </r>
  <r>
    <x v="40"/>
    <x v="377"/>
    <x v="24"/>
    <n v="19"/>
    <n v="26439.260000000002"/>
  </r>
  <r>
    <x v="40"/>
    <x v="377"/>
    <x v="27"/>
    <n v="1"/>
    <n v="1268.06"/>
  </r>
  <r>
    <x v="40"/>
    <x v="377"/>
    <x v="63"/>
    <n v="2"/>
    <n v="2378.7200000000003"/>
  </r>
  <r>
    <x v="40"/>
    <x v="378"/>
    <x v="17"/>
    <n v="22"/>
    <n v="30086.040000000005"/>
  </r>
  <r>
    <x v="40"/>
    <x v="379"/>
    <x v="30"/>
    <n v="1"/>
    <n v="696.36"/>
  </r>
  <r>
    <x v="40"/>
    <x v="379"/>
    <x v="0"/>
    <n v="1"/>
    <n v="613.14"/>
  </r>
  <r>
    <x v="40"/>
    <x v="379"/>
    <x v="1"/>
    <n v="2"/>
    <n v="6165.3600000000006"/>
  </r>
  <r>
    <x v="40"/>
    <x v="379"/>
    <x v="24"/>
    <n v="16"/>
    <n v="22264.639999999999"/>
  </r>
  <r>
    <x v="40"/>
    <x v="379"/>
    <x v="44"/>
    <n v="1"/>
    <n v="745.92000000000007"/>
  </r>
  <r>
    <x v="40"/>
    <x v="379"/>
    <x v="33"/>
    <n v="1"/>
    <n v="631.88"/>
  </r>
  <r>
    <x v="40"/>
    <x v="379"/>
    <x v="4"/>
    <n v="1"/>
    <n v="1119.74"/>
  </r>
  <r>
    <x v="40"/>
    <x v="379"/>
    <x v="5"/>
    <n v="3"/>
    <n v="2556.12"/>
  </r>
  <r>
    <x v="40"/>
    <x v="379"/>
    <x v="19"/>
    <n v="3"/>
    <n v="2673.06"/>
  </r>
  <r>
    <x v="40"/>
    <x v="379"/>
    <x v="29"/>
    <n v="8"/>
    <n v="6959.84"/>
  </r>
  <r>
    <x v="40"/>
    <x v="379"/>
    <x v="27"/>
    <n v="22"/>
    <n v="27897.32"/>
  </r>
  <r>
    <x v="40"/>
    <x v="379"/>
    <x v="85"/>
    <n v="3"/>
    <n v="9613.08"/>
  </r>
  <r>
    <x v="40"/>
    <x v="379"/>
    <x v="10"/>
    <n v="1"/>
    <n v="513.94000000000005"/>
  </r>
  <r>
    <x v="40"/>
    <x v="379"/>
    <x v="148"/>
    <n v="1"/>
    <n v="372.89"/>
  </r>
  <r>
    <x v="40"/>
    <x v="379"/>
    <x v="121"/>
    <n v="2"/>
    <n v="772.40000000000009"/>
  </r>
  <r>
    <x v="40"/>
    <x v="380"/>
    <x v="17"/>
    <n v="66"/>
    <n v="83595.69"/>
  </r>
  <r>
    <x v="40"/>
    <x v="381"/>
    <x v="19"/>
    <n v="1"/>
    <n v="891.02"/>
  </r>
  <r>
    <x v="40"/>
    <x v="381"/>
    <x v="138"/>
    <n v="1"/>
    <n v="555.83000000000004"/>
  </r>
  <r>
    <x v="40"/>
    <x v="382"/>
    <x v="17"/>
    <n v="2"/>
    <n v="1446.85"/>
  </r>
  <r>
    <x v="40"/>
    <x v="383"/>
    <x v="0"/>
    <n v="1"/>
    <n v="613.14"/>
  </r>
  <r>
    <x v="40"/>
    <x v="383"/>
    <x v="3"/>
    <n v="1"/>
    <n v="45"/>
  </r>
  <r>
    <x v="40"/>
    <x v="383"/>
    <x v="100"/>
    <n v="1"/>
    <n v="549.72"/>
  </r>
  <r>
    <x v="40"/>
    <x v="383"/>
    <x v="24"/>
    <n v="2"/>
    <n v="2783.08"/>
  </r>
  <r>
    <x v="40"/>
    <x v="383"/>
    <x v="26"/>
    <n v="1"/>
    <n v="1386.1"/>
  </r>
  <r>
    <x v="40"/>
    <x v="383"/>
    <x v="32"/>
    <n v="2"/>
    <n v="898.40000000000009"/>
  </r>
  <r>
    <x v="40"/>
    <x v="383"/>
    <x v="41"/>
    <n v="1"/>
    <n v="443"/>
  </r>
  <r>
    <x v="40"/>
    <x v="383"/>
    <x v="142"/>
    <n v="1"/>
    <n v="403"/>
  </r>
  <r>
    <x v="40"/>
    <x v="383"/>
    <x v="22"/>
    <n v="3"/>
    <n v="1929"/>
  </r>
  <r>
    <x v="40"/>
    <x v="383"/>
    <x v="5"/>
    <n v="3"/>
    <n v="2556.12"/>
  </r>
  <r>
    <x v="40"/>
    <x v="383"/>
    <x v="19"/>
    <n v="3"/>
    <n v="2673.06"/>
  </r>
  <r>
    <x v="40"/>
    <x v="383"/>
    <x v="29"/>
    <n v="3"/>
    <n v="2609.94"/>
  </r>
  <r>
    <x v="40"/>
    <x v="383"/>
    <x v="20"/>
    <n v="4"/>
    <n v="1356.08"/>
  </r>
  <r>
    <x v="40"/>
    <x v="383"/>
    <x v="177"/>
    <n v="1"/>
    <n v="619.66"/>
  </r>
  <r>
    <x v="40"/>
    <x v="383"/>
    <x v="10"/>
    <n v="1"/>
    <n v="513.94000000000005"/>
  </r>
  <r>
    <x v="40"/>
    <x v="383"/>
    <x v="36"/>
    <n v="1"/>
    <n v="1164.08"/>
  </r>
  <r>
    <x v="40"/>
    <x v="383"/>
    <x v="14"/>
    <n v="1"/>
    <n v="3239.34"/>
  </r>
  <r>
    <x v="40"/>
    <x v="384"/>
    <x v="17"/>
    <n v="30"/>
    <n v="23782.66"/>
  </r>
  <r>
    <x v="40"/>
    <x v="385"/>
    <x v="1"/>
    <n v="3"/>
    <n v="9248.0400000000009"/>
  </r>
  <r>
    <x v="40"/>
    <x v="385"/>
    <x v="24"/>
    <n v="1"/>
    <n v="1391.54"/>
  </r>
  <r>
    <x v="40"/>
    <x v="385"/>
    <x v="5"/>
    <n v="1"/>
    <n v="852.04"/>
  </r>
  <r>
    <x v="40"/>
    <x v="385"/>
    <x v="19"/>
    <n v="1"/>
    <n v="891.02"/>
  </r>
  <r>
    <x v="40"/>
    <x v="385"/>
    <x v="29"/>
    <n v="1"/>
    <n v="869.98"/>
  </r>
  <r>
    <x v="40"/>
    <x v="385"/>
    <x v="27"/>
    <n v="3"/>
    <n v="3804.18"/>
  </r>
  <r>
    <x v="40"/>
    <x v="385"/>
    <x v="28"/>
    <n v="1"/>
    <n v="1057.8800000000001"/>
  </r>
  <r>
    <x v="40"/>
    <x v="385"/>
    <x v="6"/>
    <n v="1"/>
    <n v="438.24"/>
  </r>
  <r>
    <x v="40"/>
    <x v="385"/>
    <x v="148"/>
    <n v="1"/>
    <n v="372.89"/>
  </r>
  <r>
    <x v="40"/>
    <x v="386"/>
    <x v="17"/>
    <n v="13"/>
    <n v="18925.810000000005"/>
  </r>
  <r>
    <x v="40"/>
    <x v="387"/>
    <x v="21"/>
    <n v="1"/>
    <n v="591.5"/>
  </r>
  <r>
    <x v="40"/>
    <x v="387"/>
    <x v="121"/>
    <n v="1"/>
    <n v="386.20000000000005"/>
  </r>
  <r>
    <x v="40"/>
    <x v="387"/>
    <x v="36"/>
    <n v="3"/>
    <n v="3492.24"/>
  </r>
  <r>
    <x v="40"/>
    <x v="388"/>
    <x v="17"/>
    <n v="5"/>
    <n v="4469.9399999999996"/>
  </r>
  <r>
    <x v="40"/>
    <x v="389"/>
    <x v="24"/>
    <n v="3"/>
    <n v="4174.62"/>
  </r>
  <r>
    <x v="40"/>
    <x v="390"/>
    <x v="17"/>
    <n v="3"/>
    <n v="4174.62"/>
  </r>
  <r>
    <x v="40"/>
    <x v="391"/>
    <x v="24"/>
    <n v="5"/>
    <n v="6957.7"/>
  </r>
  <r>
    <x v="40"/>
    <x v="391"/>
    <x v="31"/>
    <n v="1"/>
    <n v="472.43"/>
  </r>
  <r>
    <x v="40"/>
    <x v="391"/>
    <x v="32"/>
    <n v="2"/>
    <n v="898.40000000000009"/>
  </r>
  <r>
    <x v="40"/>
    <x v="391"/>
    <x v="4"/>
    <n v="1"/>
    <n v="1119.74"/>
  </r>
  <r>
    <x v="40"/>
    <x v="391"/>
    <x v="19"/>
    <n v="2"/>
    <n v="1782.04"/>
  </r>
  <r>
    <x v="40"/>
    <x v="391"/>
    <x v="27"/>
    <n v="4"/>
    <n v="5072.24"/>
  </r>
  <r>
    <x v="40"/>
    <x v="392"/>
    <x v="17"/>
    <n v="15"/>
    <n v="16302.550000000001"/>
  </r>
  <r>
    <x v="40"/>
    <x v="393"/>
    <x v="24"/>
    <n v="9"/>
    <n v="12523.86"/>
  </r>
  <r>
    <x v="40"/>
    <x v="393"/>
    <x v="32"/>
    <n v="1"/>
    <n v="449.20000000000005"/>
  </r>
  <r>
    <x v="40"/>
    <x v="393"/>
    <x v="19"/>
    <n v="1"/>
    <n v="891.02"/>
  </r>
  <r>
    <x v="40"/>
    <x v="393"/>
    <x v="27"/>
    <n v="12"/>
    <n v="15216.72"/>
  </r>
  <r>
    <x v="40"/>
    <x v="393"/>
    <x v="28"/>
    <n v="1"/>
    <n v="1057.8800000000001"/>
  </r>
  <r>
    <x v="40"/>
    <x v="393"/>
    <x v="127"/>
    <n v="1"/>
    <n v="720.14"/>
  </r>
  <r>
    <x v="40"/>
    <x v="394"/>
    <x v="17"/>
    <n v="25"/>
    <n v="30858.820000000003"/>
  </r>
  <r>
    <x v="40"/>
    <x v="395"/>
    <x v="30"/>
    <n v="4"/>
    <n v="2785.44"/>
  </r>
  <r>
    <x v="40"/>
    <x v="395"/>
    <x v="24"/>
    <n v="19"/>
    <n v="26439.260000000002"/>
  </r>
  <r>
    <x v="40"/>
    <x v="395"/>
    <x v="33"/>
    <n v="1"/>
    <n v="631.88"/>
  </r>
  <r>
    <x v="40"/>
    <x v="395"/>
    <x v="4"/>
    <n v="1"/>
    <n v="1119.74"/>
  </r>
  <r>
    <x v="40"/>
    <x v="395"/>
    <x v="49"/>
    <n v="1"/>
    <n v="1079.8400000000001"/>
  </r>
  <r>
    <x v="40"/>
    <x v="395"/>
    <x v="5"/>
    <n v="4"/>
    <n v="3408.16"/>
  </r>
  <r>
    <x v="40"/>
    <x v="395"/>
    <x v="29"/>
    <n v="2"/>
    <n v="1739.96"/>
  </r>
  <r>
    <x v="40"/>
    <x v="395"/>
    <x v="27"/>
    <n v="13"/>
    <n v="16484.78"/>
  </r>
  <r>
    <x v="40"/>
    <x v="395"/>
    <x v="28"/>
    <n v="2"/>
    <n v="2115.7600000000002"/>
  </r>
  <r>
    <x v="40"/>
    <x v="396"/>
    <x v="17"/>
    <n v="47"/>
    <n v="55804.820000000007"/>
  </r>
  <r>
    <x v="40"/>
    <x v="397"/>
    <x v="26"/>
    <n v="3"/>
    <n v="4158.2999999999993"/>
  </r>
  <r>
    <x v="40"/>
    <x v="397"/>
    <x v="31"/>
    <n v="8"/>
    <n v="3779.44"/>
  </r>
  <r>
    <x v="40"/>
    <x v="397"/>
    <x v="32"/>
    <n v="1"/>
    <n v="449.20000000000005"/>
  </r>
  <r>
    <x v="40"/>
    <x v="397"/>
    <x v="33"/>
    <n v="4"/>
    <n v="2527.52"/>
  </r>
  <r>
    <x v="40"/>
    <x v="397"/>
    <x v="4"/>
    <n v="2"/>
    <n v="2239.48"/>
  </r>
  <r>
    <x v="40"/>
    <x v="397"/>
    <x v="49"/>
    <n v="4"/>
    <n v="4319.3600000000006"/>
  </r>
  <r>
    <x v="40"/>
    <x v="397"/>
    <x v="5"/>
    <n v="3"/>
    <n v="2556.12"/>
  </r>
  <r>
    <x v="40"/>
    <x v="397"/>
    <x v="19"/>
    <n v="7"/>
    <n v="6237.1399999999994"/>
  </r>
  <r>
    <x v="40"/>
    <x v="397"/>
    <x v="29"/>
    <n v="1"/>
    <n v="869.98"/>
  </r>
  <r>
    <x v="40"/>
    <x v="397"/>
    <x v="59"/>
    <n v="3"/>
    <n v="2261.6999999999998"/>
  </r>
  <r>
    <x v="40"/>
    <x v="397"/>
    <x v="38"/>
    <n v="1"/>
    <n v="360.65999999999997"/>
  </r>
  <r>
    <x v="40"/>
    <x v="397"/>
    <x v="27"/>
    <n v="3"/>
    <n v="3804.18"/>
  </r>
  <r>
    <x v="40"/>
    <x v="397"/>
    <x v="20"/>
    <n v="16"/>
    <n v="5424.32"/>
  </r>
  <r>
    <x v="40"/>
    <x v="397"/>
    <x v="81"/>
    <n v="1"/>
    <n v="139.96"/>
  </r>
  <r>
    <x v="40"/>
    <x v="397"/>
    <x v="28"/>
    <n v="2"/>
    <n v="2115.7600000000002"/>
  </r>
  <r>
    <x v="40"/>
    <x v="397"/>
    <x v="65"/>
    <n v="1"/>
    <n v="874.92000000000007"/>
  </r>
  <r>
    <x v="40"/>
    <x v="397"/>
    <x v="6"/>
    <n v="2"/>
    <n v="876.48"/>
  </r>
  <r>
    <x v="40"/>
    <x v="397"/>
    <x v="10"/>
    <n v="1"/>
    <n v="513.94000000000005"/>
  </r>
  <r>
    <x v="40"/>
    <x v="398"/>
    <x v="17"/>
    <n v="63"/>
    <n v="43508.460000000006"/>
  </r>
  <r>
    <x v="41"/>
    <x v="20"/>
    <x v="17"/>
    <n v="347"/>
    <n v="369919.95999999996"/>
  </r>
  <r>
    <x v="42"/>
    <x v="399"/>
    <x v="30"/>
    <n v="1"/>
    <n v="696.36"/>
  </r>
  <r>
    <x v="42"/>
    <x v="399"/>
    <x v="24"/>
    <n v="1"/>
    <n v="1391.54"/>
  </r>
  <r>
    <x v="42"/>
    <x v="399"/>
    <x v="26"/>
    <n v="1"/>
    <n v="1386.1"/>
  </r>
  <r>
    <x v="42"/>
    <x v="399"/>
    <x v="33"/>
    <n v="1"/>
    <n v="631.88"/>
  </r>
  <r>
    <x v="42"/>
    <x v="399"/>
    <x v="5"/>
    <n v="1"/>
    <n v="852.04"/>
  </r>
  <r>
    <x v="42"/>
    <x v="400"/>
    <x v="17"/>
    <n v="5"/>
    <n v="4957.92"/>
  </r>
  <r>
    <x v="42"/>
    <x v="401"/>
    <x v="1"/>
    <n v="1"/>
    <n v="3082.6800000000003"/>
  </r>
  <r>
    <x v="42"/>
    <x v="401"/>
    <x v="87"/>
    <n v="1"/>
    <n v="723.08"/>
  </r>
  <r>
    <x v="42"/>
    <x v="401"/>
    <x v="27"/>
    <n v="1"/>
    <n v="1268.06"/>
  </r>
  <r>
    <x v="42"/>
    <x v="401"/>
    <x v="6"/>
    <n v="4"/>
    <n v="1752.96"/>
  </r>
  <r>
    <x v="42"/>
    <x v="401"/>
    <x v="34"/>
    <n v="1"/>
    <n v="2003.42"/>
  </r>
  <r>
    <x v="42"/>
    <x v="401"/>
    <x v="21"/>
    <n v="1"/>
    <n v="591.5"/>
  </r>
  <r>
    <x v="42"/>
    <x v="402"/>
    <x v="17"/>
    <n v="9"/>
    <n v="9421.7000000000007"/>
  </r>
  <r>
    <x v="42"/>
    <x v="403"/>
    <x v="24"/>
    <n v="4"/>
    <n v="5566.16"/>
  </r>
  <r>
    <x v="42"/>
    <x v="403"/>
    <x v="26"/>
    <n v="2"/>
    <n v="2772.2"/>
  </r>
  <r>
    <x v="42"/>
    <x v="403"/>
    <x v="4"/>
    <n v="1"/>
    <n v="1119.74"/>
  </r>
  <r>
    <x v="42"/>
    <x v="403"/>
    <x v="87"/>
    <n v="2"/>
    <n v="1446.16"/>
  </r>
  <r>
    <x v="42"/>
    <x v="403"/>
    <x v="5"/>
    <n v="5"/>
    <n v="4260.2"/>
  </r>
  <r>
    <x v="42"/>
    <x v="403"/>
    <x v="19"/>
    <n v="10"/>
    <n v="8910.2000000000007"/>
  </r>
  <r>
    <x v="42"/>
    <x v="403"/>
    <x v="29"/>
    <n v="6"/>
    <n v="5219.88"/>
  </r>
  <r>
    <x v="42"/>
    <x v="403"/>
    <x v="27"/>
    <n v="1"/>
    <n v="1268.06"/>
  </r>
  <r>
    <x v="42"/>
    <x v="403"/>
    <x v="28"/>
    <n v="2"/>
    <n v="2115.7600000000002"/>
  </r>
  <r>
    <x v="42"/>
    <x v="403"/>
    <x v="65"/>
    <n v="5"/>
    <n v="4374.6000000000004"/>
  </r>
  <r>
    <x v="42"/>
    <x v="403"/>
    <x v="63"/>
    <n v="2"/>
    <n v="2378.7200000000003"/>
  </r>
  <r>
    <x v="42"/>
    <x v="404"/>
    <x v="17"/>
    <n v="40"/>
    <n v="39431.68"/>
  </r>
  <r>
    <x v="42"/>
    <x v="405"/>
    <x v="24"/>
    <n v="1"/>
    <n v="1391.54"/>
  </r>
  <r>
    <x v="42"/>
    <x v="405"/>
    <x v="38"/>
    <n v="1"/>
    <n v="360.65999999999997"/>
  </r>
  <r>
    <x v="42"/>
    <x v="405"/>
    <x v="27"/>
    <n v="1"/>
    <n v="1268.06"/>
  </r>
  <r>
    <x v="42"/>
    <x v="406"/>
    <x v="17"/>
    <n v="3"/>
    <n v="3020.2599999999998"/>
  </r>
  <r>
    <x v="42"/>
    <x v="407"/>
    <x v="30"/>
    <n v="6"/>
    <n v="4178.16"/>
  </r>
  <r>
    <x v="42"/>
    <x v="407"/>
    <x v="0"/>
    <n v="3"/>
    <n v="1839.42"/>
  </r>
  <r>
    <x v="42"/>
    <x v="407"/>
    <x v="37"/>
    <n v="4"/>
    <n v="2697.76"/>
  </r>
  <r>
    <x v="42"/>
    <x v="407"/>
    <x v="24"/>
    <n v="10"/>
    <n v="13915.4"/>
  </r>
  <r>
    <x v="42"/>
    <x v="407"/>
    <x v="31"/>
    <n v="3"/>
    <n v="1417.29"/>
  </r>
  <r>
    <x v="42"/>
    <x v="407"/>
    <x v="32"/>
    <n v="10"/>
    <n v="4492"/>
  </r>
  <r>
    <x v="42"/>
    <x v="407"/>
    <x v="60"/>
    <n v="1"/>
    <n v="372.53999999999996"/>
  </r>
  <r>
    <x v="42"/>
    <x v="407"/>
    <x v="111"/>
    <n v="1"/>
    <n v="970.74"/>
  </r>
  <r>
    <x v="42"/>
    <x v="407"/>
    <x v="123"/>
    <n v="1"/>
    <n v="508.24"/>
  </r>
  <r>
    <x v="42"/>
    <x v="407"/>
    <x v="33"/>
    <n v="10"/>
    <n v="6318.8"/>
  </r>
  <r>
    <x v="42"/>
    <x v="407"/>
    <x v="49"/>
    <n v="7"/>
    <n v="7558.880000000001"/>
  </r>
  <r>
    <x v="42"/>
    <x v="407"/>
    <x v="5"/>
    <n v="22"/>
    <n v="18744.879999999997"/>
  </r>
  <r>
    <x v="42"/>
    <x v="407"/>
    <x v="19"/>
    <n v="1"/>
    <n v="891.02"/>
  </r>
  <r>
    <x v="42"/>
    <x v="407"/>
    <x v="29"/>
    <n v="1"/>
    <n v="869.98"/>
  </r>
  <r>
    <x v="42"/>
    <x v="407"/>
    <x v="27"/>
    <n v="3"/>
    <n v="3804.18"/>
  </r>
  <r>
    <x v="42"/>
    <x v="407"/>
    <x v="20"/>
    <n v="15"/>
    <n v="5085.2999999999993"/>
  </r>
  <r>
    <x v="42"/>
    <x v="407"/>
    <x v="83"/>
    <n v="2"/>
    <n v="773.74"/>
  </r>
  <r>
    <x v="42"/>
    <x v="407"/>
    <x v="28"/>
    <n v="9"/>
    <n v="9520.9200000000019"/>
  </r>
  <r>
    <x v="42"/>
    <x v="407"/>
    <x v="84"/>
    <n v="1"/>
    <n v="1636.48"/>
  </r>
  <r>
    <x v="42"/>
    <x v="407"/>
    <x v="82"/>
    <n v="3"/>
    <n v="1529.58"/>
  </r>
  <r>
    <x v="42"/>
    <x v="407"/>
    <x v="66"/>
    <n v="4"/>
    <n v="2056.6799999999998"/>
  </r>
  <r>
    <x v="42"/>
    <x v="407"/>
    <x v="6"/>
    <n v="3"/>
    <n v="1314.72"/>
  </r>
  <r>
    <x v="42"/>
    <x v="407"/>
    <x v="178"/>
    <n v="1"/>
    <n v="409.55"/>
  </r>
  <r>
    <x v="42"/>
    <x v="407"/>
    <x v="39"/>
    <n v="2"/>
    <n v="1805.48"/>
  </r>
  <r>
    <x v="42"/>
    <x v="407"/>
    <x v="179"/>
    <n v="1"/>
    <n v="419.97"/>
  </r>
  <r>
    <x v="42"/>
    <x v="407"/>
    <x v="36"/>
    <n v="13"/>
    <n v="15133.039999999999"/>
  </r>
  <r>
    <x v="42"/>
    <x v="407"/>
    <x v="13"/>
    <n v="3"/>
    <n v="919.41000000000008"/>
  </r>
  <r>
    <x v="42"/>
    <x v="408"/>
    <x v="17"/>
    <n v="140"/>
    <n v="109184.16"/>
  </r>
  <r>
    <x v="42"/>
    <x v="409"/>
    <x v="24"/>
    <n v="2"/>
    <n v="2783.08"/>
  </r>
  <r>
    <x v="42"/>
    <x v="409"/>
    <x v="22"/>
    <n v="2"/>
    <n v="1286"/>
  </r>
  <r>
    <x v="42"/>
    <x v="409"/>
    <x v="29"/>
    <n v="3"/>
    <n v="2609.94"/>
  </r>
  <r>
    <x v="42"/>
    <x v="409"/>
    <x v="25"/>
    <n v="1"/>
    <n v="920.16000000000008"/>
  </r>
  <r>
    <x v="42"/>
    <x v="409"/>
    <x v="27"/>
    <n v="3"/>
    <n v="3804.18"/>
  </r>
  <r>
    <x v="42"/>
    <x v="409"/>
    <x v="28"/>
    <n v="1"/>
    <n v="1057.8800000000001"/>
  </r>
  <r>
    <x v="42"/>
    <x v="409"/>
    <x v="13"/>
    <n v="1"/>
    <n v="306.47000000000003"/>
  </r>
  <r>
    <x v="42"/>
    <x v="410"/>
    <x v="17"/>
    <n v="13"/>
    <n v="12767.710000000001"/>
  </r>
  <r>
    <x v="42"/>
    <x v="411"/>
    <x v="37"/>
    <n v="1"/>
    <n v="674.44"/>
  </r>
  <r>
    <x v="42"/>
    <x v="411"/>
    <x v="3"/>
    <n v="3"/>
    <n v="135"/>
  </r>
  <r>
    <x v="42"/>
    <x v="411"/>
    <x v="24"/>
    <n v="1"/>
    <n v="1391.54"/>
  </r>
  <r>
    <x v="42"/>
    <x v="411"/>
    <x v="26"/>
    <n v="2"/>
    <n v="2772.2"/>
  </r>
  <r>
    <x v="42"/>
    <x v="411"/>
    <x v="33"/>
    <n v="4"/>
    <n v="2527.52"/>
  </r>
  <r>
    <x v="42"/>
    <x v="411"/>
    <x v="19"/>
    <n v="1"/>
    <n v="891.02"/>
  </r>
  <r>
    <x v="42"/>
    <x v="411"/>
    <x v="29"/>
    <n v="3"/>
    <n v="2609.94"/>
  </r>
  <r>
    <x v="42"/>
    <x v="411"/>
    <x v="59"/>
    <n v="7"/>
    <n v="5277.3"/>
  </r>
  <r>
    <x v="42"/>
    <x v="411"/>
    <x v="38"/>
    <n v="6"/>
    <n v="2163.96"/>
  </r>
  <r>
    <x v="42"/>
    <x v="411"/>
    <x v="20"/>
    <n v="2"/>
    <n v="678.04"/>
  </r>
  <r>
    <x v="42"/>
    <x v="411"/>
    <x v="65"/>
    <n v="1"/>
    <n v="874.92000000000007"/>
  </r>
  <r>
    <x v="42"/>
    <x v="411"/>
    <x v="127"/>
    <n v="1"/>
    <n v="720.14"/>
  </r>
  <r>
    <x v="42"/>
    <x v="411"/>
    <x v="66"/>
    <n v="3"/>
    <n v="1542.5099999999998"/>
  </r>
  <r>
    <x v="42"/>
    <x v="411"/>
    <x v="6"/>
    <n v="1"/>
    <n v="438.24"/>
  </r>
  <r>
    <x v="42"/>
    <x v="411"/>
    <x v="64"/>
    <n v="1"/>
    <n v="91.490000000000009"/>
  </r>
  <r>
    <x v="42"/>
    <x v="411"/>
    <x v="63"/>
    <n v="1"/>
    <n v="1189.3600000000001"/>
  </r>
  <r>
    <x v="42"/>
    <x v="411"/>
    <x v="9"/>
    <n v="2"/>
    <n v="745.07999999999993"/>
  </r>
  <r>
    <x v="42"/>
    <x v="411"/>
    <x v="155"/>
    <n v="1"/>
    <n v="702.7"/>
  </r>
  <r>
    <x v="42"/>
    <x v="411"/>
    <x v="161"/>
    <n v="2"/>
    <n v="1390.48"/>
  </r>
  <r>
    <x v="42"/>
    <x v="411"/>
    <x v="36"/>
    <n v="1"/>
    <n v="1164.08"/>
  </r>
  <r>
    <x v="42"/>
    <x v="411"/>
    <x v="57"/>
    <n v="1"/>
    <n v="966.74"/>
  </r>
  <r>
    <x v="42"/>
    <x v="412"/>
    <x v="17"/>
    <n v="45"/>
    <n v="28946.700000000008"/>
  </r>
  <r>
    <x v="42"/>
    <x v="413"/>
    <x v="24"/>
    <n v="1"/>
    <n v="1391.54"/>
  </r>
  <r>
    <x v="42"/>
    <x v="413"/>
    <x v="4"/>
    <n v="1"/>
    <n v="1119.74"/>
  </r>
  <r>
    <x v="42"/>
    <x v="413"/>
    <x v="6"/>
    <n v="1"/>
    <n v="438.24"/>
  </r>
  <r>
    <x v="42"/>
    <x v="414"/>
    <x v="17"/>
    <n v="3"/>
    <n v="2949.5199999999995"/>
  </r>
  <r>
    <x v="42"/>
    <x v="415"/>
    <x v="26"/>
    <n v="1"/>
    <n v="1386.1"/>
  </r>
  <r>
    <x v="42"/>
    <x v="415"/>
    <x v="125"/>
    <n v="1"/>
    <n v="45"/>
  </r>
  <r>
    <x v="42"/>
    <x v="415"/>
    <x v="4"/>
    <n v="1"/>
    <n v="1119.74"/>
  </r>
  <r>
    <x v="42"/>
    <x v="415"/>
    <x v="59"/>
    <n v="1"/>
    <n v="753.9"/>
  </r>
  <r>
    <x v="42"/>
    <x v="415"/>
    <x v="25"/>
    <n v="2"/>
    <n v="1840.3200000000002"/>
  </r>
  <r>
    <x v="42"/>
    <x v="415"/>
    <x v="20"/>
    <n v="9"/>
    <n v="3051.18"/>
  </r>
  <r>
    <x v="42"/>
    <x v="415"/>
    <x v="28"/>
    <n v="1"/>
    <n v="1057.8800000000001"/>
  </r>
  <r>
    <x v="42"/>
    <x v="415"/>
    <x v="6"/>
    <n v="1"/>
    <n v="438.24"/>
  </r>
  <r>
    <x v="42"/>
    <x v="415"/>
    <x v="64"/>
    <n v="1"/>
    <n v="91.490000000000009"/>
  </r>
  <r>
    <x v="42"/>
    <x v="415"/>
    <x v="39"/>
    <n v="1"/>
    <n v="902.74"/>
  </r>
  <r>
    <x v="42"/>
    <x v="416"/>
    <x v="17"/>
    <n v="19"/>
    <n v="10686.589999999998"/>
  </r>
  <r>
    <x v="42"/>
    <x v="417"/>
    <x v="33"/>
    <n v="3"/>
    <n v="1895.6399999999999"/>
  </r>
  <r>
    <x v="42"/>
    <x v="417"/>
    <x v="10"/>
    <n v="8"/>
    <n v="4111.5200000000004"/>
  </r>
  <r>
    <x v="42"/>
    <x v="418"/>
    <x v="17"/>
    <n v="11"/>
    <n v="6007.16"/>
  </r>
  <r>
    <x v="42"/>
    <x v="419"/>
    <x v="37"/>
    <n v="1"/>
    <n v="674.44"/>
  </r>
  <r>
    <x v="42"/>
    <x v="419"/>
    <x v="22"/>
    <n v="2"/>
    <n v="1286"/>
  </r>
  <r>
    <x v="42"/>
    <x v="419"/>
    <x v="15"/>
    <n v="1"/>
    <n v="5080.2800000000007"/>
  </r>
  <r>
    <x v="42"/>
    <x v="420"/>
    <x v="17"/>
    <n v="4"/>
    <n v="7040.7200000000012"/>
  </r>
  <r>
    <x v="42"/>
    <x v="421"/>
    <x v="37"/>
    <n v="1"/>
    <n v="674.44"/>
  </r>
  <r>
    <x v="42"/>
    <x v="421"/>
    <x v="26"/>
    <n v="1"/>
    <n v="1386.1"/>
  </r>
  <r>
    <x v="42"/>
    <x v="421"/>
    <x v="22"/>
    <n v="1"/>
    <n v="643"/>
  </r>
  <r>
    <x v="42"/>
    <x v="421"/>
    <x v="34"/>
    <n v="1"/>
    <n v="2003.42"/>
  </r>
  <r>
    <x v="42"/>
    <x v="422"/>
    <x v="17"/>
    <n v="4"/>
    <n v="4706.96"/>
  </r>
  <r>
    <x v="42"/>
    <x v="423"/>
    <x v="19"/>
    <n v="1"/>
    <n v="891.02"/>
  </r>
  <r>
    <x v="42"/>
    <x v="423"/>
    <x v="29"/>
    <n v="1"/>
    <n v="869.98"/>
  </r>
  <r>
    <x v="42"/>
    <x v="424"/>
    <x v="17"/>
    <n v="2"/>
    <n v="1761"/>
  </r>
  <r>
    <x v="42"/>
    <x v="425"/>
    <x v="19"/>
    <n v="1"/>
    <n v="891.02"/>
  </r>
  <r>
    <x v="42"/>
    <x v="425"/>
    <x v="28"/>
    <n v="4"/>
    <n v="4231.5200000000004"/>
  </r>
  <r>
    <x v="42"/>
    <x v="425"/>
    <x v="36"/>
    <n v="3"/>
    <n v="3492.24"/>
  </r>
  <r>
    <x v="42"/>
    <x v="425"/>
    <x v="57"/>
    <n v="1"/>
    <n v="966.74"/>
  </r>
  <r>
    <x v="42"/>
    <x v="426"/>
    <x v="17"/>
    <n v="9"/>
    <n v="9581.52"/>
  </r>
  <r>
    <x v="43"/>
    <x v="20"/>
    <x v="17"/>
    <n v="307"/>
    <n v="250463.59999999992"/>
  </r>
  <r>
    <x v="44"/>
    <x v="427"/>
    <x v="36"/>
    <n v="1"/>
    <n v="1164.08"/>
  </r>
  <r>
    <x v="44"/>
    <x v="428"/>
    <x v="17"/>
    <n v="1"/>
    <n v="1164.08"/>
  </r>
  <r>
    <x v="44"/>
    <x v="429"/>
    <x v="22"/>
    <n v="2"/>
    <n v="1286"/>
  </r>
  <r>
    <x v="44"/>
    <x v="429"/>
    <x v="23"/>
    <n v="2"/>
    <n v="720"/>
  </r>
  <r>
    <x v="44"/>
    <x v="430"/>
    <x v="17"/>
    <n v="4"/>
    <n v="2006"/>
  </r>
  <r>
    <x v="44"/>
    <x v="431"/>
    <x v="0"/>
    <n v="1"/>
    <n v="613.14"/>
  </r>
  <r>
    <x v="44"/>
    <x v="431"/>
    <x v="59"/>
    <n v="1"/>
    <n v="753.9"/>
  </r>
  <r>
    <x v="44"/>
    <x v="431"/>
    <x v="38"/>
    <n v="1"/>
    <n v="360.65999999999997"/>
  </r>
  <r>
    <x v="44"/>
    <x v="431"/>
    <x v="20"/>
    <n v="1"/>
    <n v="339.02"/>
  </r>
  <r>
    <x v="44"/>
    <x v="432"/>
    <x v="17"/>
    <n v="4"/>
    <n v="2066.7199999999998"/>
  </r>
  <r>
    <x v="44"/>
    <x v="433"/>
    <x v="93"/>
    <n v="1"/>
    <n v="2429.44"/>
  </r>
  <r>
    <x v="44"/>
    <x v="433"/>
    <x v="26"/>
    <n v="2"/>
    <n v="2772.2"/>
  </r>
  <r>
    <x v="44"/>
    <x v="433"/>
    <x v="34"/>
    <n v="1"/>
    <n v="2003.42"/>
  </r>
  <r>
    <x v="44"/>
    <x v="433"/>
    <x v="75"/>
    <n v="2"/>
    <n v="864.28"/>
  </r>
  <r>
    <x v="44"/>
    <x v="433"/>
    <x v="35"/>
    <n v="1"/>
    <n v="757.4"/>
  </r>
  <r>
    <x v="44"/>
    <x v="433"/>
    <x v="180"/>
    <n v="1"/>
    <n v="503.66999999999996"/>
  </r>
  <r>
    <x v="44"/>
    <x v="433"/>
    <x v="36"/>
    <n v="2"/>
    <n v="2328.16"/>
  </r>
  <r>
    <x v="44"/>
    <x v="433"/>
    <x v="58"/>
    <n v="1"/>
    <n v="1532.2199999999998"/>
  </r>
  <r>
    <x v="44"/>
    <x v="434"/>
    <x v="17"/>
    <n v="11"/>
    <n v="13190.789999999999"/>
  </r>
  <r>
    <x v="44"/>
    <x v="435"/>
    <x v="24"/>
    <n v="1"/>
    <n v="1391.54"/>
  </r>
  <r>
    <x v="44"/>
    <x v="435"/>
    <x v="44"/>
    <n v="1"/>
    <n v="745.92000000000007"/>
  </r>
  <r>
    <x v="44"/>
    <x v="435"/>
    <x v="22"/>
    <n v="1"/>
    <n v="643"/>
  </r>
  <r>
    <x v="44"/>
    <x v="435"/>
    <x v="33"/>
    <n v="3"/>
    <n v="1895.6399999999999"/>
  </r>
  <r>
    <x v="44"/>
    <x v="435"/>
    <x v="87"/>
    <n v="1"/>
    <n v="723.08"/>
  </r>
  <r>
    <x v="44"/>
    <x v="435"/>
    <x v="49"/>
    <n v="1"/>
    <n v="1079.8400000000001"/>
  </r>
  <r>
    <x v="44"/>
    <x v="435"/>
    <x v="5"/>
    <n v="19"/>
    <n v="16188.759999999998"/>
  </r>
  <r>
    <x v="44"/>
    <x v="435"/>
    <x v="29"/>
    <n v="3"/>
    <n v="2609.94"/>
  </r>
  <r>
    <x v="44"/>
    <x v="435"/>
    <x v="38"/>
    <n v="1"/>
    <n v="360.65999999999997"/>
  </r>
  <r>
    <x v="44"/>
    <x v="435"/>
    <x v="127"/>
    <n v="1"/>
    <n v="720.14"/>
  </r>
  <r>
    <x v="44"/>
    <x v="435"/>
    <x v="146"/>
    <n v="2"/>
    <n v="554.96"/>
  </r>
  <r>
    <x v="44"/>
    <x v="435"/>
    <x v="39"/>
    <n v="1"/>
    <n v="902.74"/>
  </r>
  <r>
    <x v="44"/>
    <x v="436"/>
    <x v="17"/>
    <n v="35"/>
    <n v="27816.219999999998"/>
  </r>
  <r>
    <x v="45"/>
    <x v="20"/>
    <x v="17"/>
    <n v="55"/>
    <n v="46243.810000000005"/>
  </r>
  <r>
    <x v="46"/>
    <x v="437"/>
    <x v="1"/>
    <n v="1"/>
    <n v="3082.6800000000003"/>
  </r>
  <r>
    <x v="46"/>
    <x v="437"/>
    <x v="50"/>
    <n v="1"/>
    <n v="2309.6799999999998"/>
  </r>
  <r>
    <x v="46"/>
    <x v="437"/>
    <x v="26"/>
    <n v="3"/>
    <n v="4158.2999999999993"/>
  </r>
  <r>
    <x v="46"/>
    <x v="437"/>
    <x v="125"/>
    <n v="2"/>
    <n v="90"/>
  </r>
  <r>
    <x v="46"/>
    <x v="437"/>
    <x v="87"/>
    <n v="1"/>
    <n v="723.08"/>
  </r>
  <r>
    <x v="46"/>
    <x v="437"/>
    <x v="49"/>
    <n v="1"/>
    <n v="1079.8400000000001"/>
  </r>
  <r>
    <x v="46"/>
    <x v="437"/>
    <x v="19"/>
    <n v="7"/>
    <n v="6237.1399999999994"/>
  </r>
  <r>
    <x v="46"/>
    <x v="437"/>
    <x v="59"/>
    <n v="1"/>
    <n v="753.9"/>
  </r>
  <r>
    <x v="46"/>
    <x v="437"/>
    <x v="38"/>
    <n v="1"/>
    <n v="360.65999999999997"/>
  </r>
  <r>
    <x v="46"/>
    <x v="437"/>
    <x v="27"/>
    <n v="2"/>
    <n v="2536.12"/>
  </r>
  <r>
    <x v="46"/>
    <x v="437"/>
    <x v="20"/>
    <n v="12"/>
    <n v="4068.24"/>
  </r>
  <r>
    <x v="46"/>
    <x v="437"/>
    <x v="83"/>
    <n v="3"/>
    <n v="1160.6100000000001"/>
  </r>
  <r>
    <x v="46"/>
    <x v="437"/>
    <x v="63"/>
    <n v="4"/>
    <n v="4757.4400000000005"/>
  </r>
  <r>
    <x v="46"/>
    <x v="437"/>
    <x v="155"/>
    <n v="5"/>
    <n v="3513.5"/>
  </r>
  <r>
    <x v="46"/>
    <x v="437"/>
    <x v="116"/>
    <n v="1"/>
    <n v="1157.78"/>
  </r>
  <r>
    <x v="46"/>
    <x v="437"/>
    <x v="36"/>
    <n v="3"/>
    <n v="3492.24"/>
  </r>
  <r>
    <x v="46"/>
    <x v="437"/>
    <x v="13"/>
    <n v="1"/>
    <n v="306.47000000000003"/>
  </r>
  <r>
    <x v="46"/>
    <x v="438"/>
    <x v="17"/>
    <n v="49"/>
    <n v="39787.68"/>
  </r>
  <r>
    <x v="46"/>
    <x v="439"/>
    <x v="37"/>
    <n v="1"/>
    <n v="674.44"/>
  </r>
  <r>
    <x v="46"/>
    <x v="439"/>
    <x v="20"/>
    <n v="5"/>
    <n v="1695.1"/>
  </r>
  <r>
    <x v="46"/>
    <x v="439"/>
    <x v="39"/>
    <n v="1"/>
    <n v="902.74"/>
  </r>
  <r>
    <x v="46"/>
    <x v="439"/>
    <x v="10"/>
    <n v="1"/>
    <n v="513.94000000000005"/>
  </r>
  <r>
    <x v="46"/>
    <x v="440"/>
    <x v="17"/>
    <n v="8"/>
    <n v="3786.22"/>
  </r>
  <r>
    <x v="47"/>
    <x v="20"/>
    <x v="17"/>
    <n v="57"/>
    <n v="43573.9"/>
  </r>
  <r>
    <x v="48"/>
    <x v="441"/>
    <x v="24"/>
    <n v="1"/>
    <n v="1391.54"/>
  </r>
  <r>
    <x v="48"/>
    <x v="442"/>
    <x v="17"/>
    <n v="1"/>
    <n v="1391.54"/>
  </r>
  <r>
    <x v="48"/>
    <x v="443"/>
    <x v="24"/>
    <n v="1"/>
    <n v="1391.54"/>
  </r>
  <r>
    <x v="48"/>
    <x v="443"/>
    <x v="19"/>
    <n v="1"/>
    <n v="891.02"/>
  </r>
  <r>
    <x v="48"/>
    <x v="443"/>
    <x v="29"/>
    <n v="2"/>
    <n v="1739.96"/>
  </r>
  <r>
    <x v="48"/>
    <x v="444"/>
    <x v="17"/>
    <n v="4"/>
    <n v="4022.52"/>
  </r>
  <r>
    <x v="48"/>
    <x v="445"/>
    <x v="24"/>
    <n v="2"/>
    <n v="2783.08"/>
  </r>
  <r>
    <x v="48"/>
    <x v="445"/>
    <x v="22"/>
    <n v="11"/>
    <n v="7073"/>
  </r>
  <r>
    <x v="48"/>
    <x v="445"/>
    <x v="123"/>
    <n v="1"/>
    <n v="508.24"/>
  </r>
  <r>
    <x v="48"/>
    <x v="445"/>
    <x v="4"/>
    <n v="1"/>
    <n v="1119.74"/>
  </r>
  <r>
    <x v="48"/>
    <x v="445"/>
    <x v="29"/>
    <n v="1"/>
    <n v="869.98"/>
  </r>
  <r>
    <x v="48"/>
    <x v="445"/>
    <x v="28"/>
    <n v="2"/>
    <n v="2115.7600000000002"/>
  </r>
  <r>
    <x v="48"/>
    <x v="445"/>
    <x v="6"/>
    <n v="1"/>
    <n v="438.24"/>
  </r>
  <r>
    <x v="48"/>
    <x v="445"/>
    <x v="148"/>
    <n v="1"/>
    <n v="372.89"/>
  </r>
  <r>
    <x v="48"/>
    <x v="446"/>
    <x v="17"/>
    <n v="20"/>
    <n v="15280.929999999998"/>
  </r>
  <r>
    <x v="48"/>
    <x v="447"/>
    <x v="24"/>
    <n v="4"/>
    <n v="5566.16"/>
  </r>
  <r>
    <x v="48"/>
    <x v="447"/>
    <x v="31"/>
    <n v="1"/>
    <n v="472.43"/>
  </r>
  <r>
    <x v="48"/>
    <x v="447"/>
    <x v="32"/>
    <n v="4"/>
    <n v="1796.8000000000002"/>
  </r>
  <r>
    <x v="48"/>
    <x v="447"/>
    <x v="110"/>
    <n v="1"/>
    <n v="1389.76"/>
  </r>
  <r>
    <x v="48"/>
    <x v="447"/>
    <x v="147"/>
    <n v="1"/>
    <n v="358.58000000000004"/>
  </r>
  <r>
    <x v="48"/>
    <x v="447"/>
    <x v="41"/>
    <n v="1"/>
    <n v="443"/>
  </r>
  <r>
    <x v="48"/>
    <x v="447"/>
    <x v="22"/>
    <n v="11"/>
    <n v="7073"/>
  </r>
  <r>
    <x v="48"/>
    <x v="447"/>
    <x v="33"/>
    <n v="17"/>
    <n v="10741.96"/>
  </r>
  <r>
    <x v="48"/>
    <x v="447"/>
    <x v="5"/>
    <n v="3"/>
    <n v="2556.12"/>
  </r>
  <r>
    <x v="48"/>
    <x v="447"/>
    <x v="19"/>
    <n v="3"/>
    <n v="2673.06"/>
  </r>
  <r>
    <x v="48"/>
    <x v="447"/>
    <x v="29"/>
    <n v="16"/>
    <n v="13919.68"/>
  </r>
  <r>
    <x v="48"/>
    <x v="447"/>
    <x v="27"/>
    <n v="1"/>
    <n v="1268.06"/>
  </r>
  <r>
    <x v="48"/>
    <x v="447"/>
    <x v="20"/>
    <n v="32"/>
    <n v="10848.64"/>
  </r>
  <r>
    <x v="48"/>
    <x v="447"/>
    <x v="83"/>
    <n v="1"/>
    <n v="386.87"/>
  </r>
  <r>
    <x v="48"/>
    <x v="447"/>
    <x v="28"/>
    <n v="12"/>
    <n v="12694.560000000001"/>
  </r>
  <r>
    <x v="48"/>
    <x v="447"/>
    <x v="127"/>
    <n v="1"/>
    <n v="720.14"/>
  </r>
  <r>
    <x v="48"/>
    <x v="447"/>
    <x v="6"/>
    <n v="5"/>
    <n v="2191.1999999999998"/>
  </r>
  <r>
    <x v="48"/>
    <x v="447"/>
    <x v="34"/>
    <n v="2"/>
    <n v="4006.84"/>
  </r>
  <r>
    <x v="48"/>
    <x v="447"/>
    <x v="64"/>
    <n v="1"/>
    <n v="91.490000000000009"/>
  </r>
  <r>
    <x v="48"/>
    <x v="447"/>
    <x v="36"/>
    <n v="14"/>
    <n v="16297.119999999999"/>
  </r>
  <r>
    <x v="48"/>
    <x v="447"/>
    <x v="13"/>
    <n v="9"/>
    <n v="2758.2300000000005"/>
  </r>
  <r>
    <x v="48"/>
    <x v="448"/>
    <x v="17"/>
    <n v="140"/>
    <n v="98253.699999999983"/>
  </r>
  <r>
    <x v="48"/>
    <x v="449"/>
    <x v="181"/>
    <n v="2"/>
    <n v="0"/>
  </r>
  <r>
    <x v="48"/>
    <x v="450"/>
    <x v="17"/>
    <n v="2"/>
    <n v="0"/>
  </r>
  <r>
    <x v="48"/>
    <x v="451"/>
    <x v="24"/>
    <n v="3"/>
    <n v="4174.62"/>
  </r>
  <r>
    <x v="48"/>
    <x v="451"/>
    <x v="33"/>
    <n v="4"/>
    <n v="2527.52"/>
  </r>
  <r>
    <x v="48"/>
    <x v="451"/>
    <x v="5"/>
    <n v="1"/>
    <n v="852.04"/>
  </r>
  <r>
    <x v="48"/>
    <x v="451"/>
    <x v="19"/>
    <n v="1"/>
    <n v="891.02"/>
  </r>
  <r>
    <x v="48"/>
    <x v="451"/>
    <x v="29"/>
    <n v="1"/>
    <n v="869.98"/>
  </r>
  <r>
    <x v="48"/>
    <x v="451"/>
    <x v="27"/>
    <n v="4"/>
    <n v="5072.24"/>
  </r>
  <r>
    <x v="48"/>
    <x v="451"/>
    <x v="28"/>
    <n v="5"/>
    <n v="5289.4000000000005"/>
  </r>
  <r>
    <x v="48"/>
    <x v="451"/>
    <x v="6"/>
    <n v="1"/>
    <n v="438.24"/>
  </r>
  <r>
    <x v="48"/>
    <x v="451"/>
    <x v="181"/>
    <n v="6"/>
    <n v="0"/>
  </r>
  <r>
    <x v="48"/>
    <x v="452"/>
    <x v="17"/>
    <n v="26"/>
    <n v="20115.060000000001"/>
  </r>
  <r>
    <x v="48"/>
    <x v="453"/>
    <x v="100"/>
    <n v="1"/>
    <n v="549.72"/>
  </r>
  <r>
    <x v="48"/>
    <x v="453"/>
    <x v="24"/>
    <n v="40"/>
    <n v="55661.599999999999"/>
  </r>
  <r>
    <x v="48"/>
    <x v="453"/>
    <x v="18"/>
    <n v="6"/>
    <n v="7684.5"/>
  </r>
  <r>
    <x v="48"/>
    <x v="453"/>
    <x v="22"/>
    <n v="7"/>
    <n v="4501"/>
  </r>
  <r>
    <x v="48"/>
    <x v="453"/>
    <x v="33"/>
    <n v="2"/>
    <n v="1263.76"/>
  </r>
  <r>
    <x v="48"/>
    <x v="453"/>
    <x v="4"/>
    <n v="3"/>
    <n v="3359.2200000000003"/>
  </r>
  <r>
    <x v="48"/>
    <x v="453"/>
    <x v="87"/>
    <n v="1"/>
    <n v="723.08"/>
  </r>
  <r>
    <x v="48"/>
    <x v="453"/>
    <x v="5"/>
    <n v="3"/>
    <n v="2556.12"/>
  </r>
  <r>
    <x v="48"/>
    <x v="453"/>
    <x v="19"/>
    <n v="14"/>
    <n v="12474.279999999999"/>
  </r>
  <r>
    <x v="48"/>
    <x v="453"/>
    <x v="29"/>
    <n v="13"/>
    <n v="11309.74"/>
  </r>
  <r>
    <x v="48"/>
    <x v="453"/>
    <x v="27"/>
    <n v="18"/>
    <n v="22825.079999999998"/>
  </r>
  <r>
    <x v="48"/>
    <x v="453"/>
    <x v="68"/>
    <n v="11"/>
    <n v="1906.6299999999999"/>
  </r>
  <r>
    <x v="48"/>
    <x v="453"/>
    <x v="28"/>
    <n v="5"/>
    <n v="5289.4000000000005"/>
  </r>
  <r>
    <x v="48"/>
    <x v="453"/>
    <x v="6"/>
    <n v="1"/>
    <n v="438.24"/>
  </r>
  <r>
    <x v="48"/>
    <x v="453"/>
    <x v="34"/>
    <n v="4"/>
    <n v="8013.68"/>
  </r>
  <r>
    <x v="48"/>
    <x v="453"/>
    <x v="64"/>
    <n v="1"/>
    <n v="91.490000000000009"/>
  </r>
  <r>
    <x v="48"/>
    <x v="453"/>
    <x v="63"/>
    <n v="4"/>
    <n v="4757.4400000000005"/>
  </r>
  <r>
    <x v="48"/>
    <x v="453"/>
    <x v="9"/>
    <n v="3"/>
    <n v="1117.6199999999999"/>
  </r>
  <r>
    <x v="48"/>
    <x v="454"/>
    <x v="17"/>
    <n v="137"/>
    <n v="144522.6"/>
  </r>
  <r>
    <x v="48"/>
    <x v="455"/>
    <x v="24"/>
    <n v="3"/>
    <n v="4174.62"/>
  </r>
  <r>
    <x v="48"/>
    <x v="455"/>
    <x v="33"/>
    <n v="1"/>
    <n v="631.88"/>
  </r>
  <r>
    <x v="48"/>
    <x v="455"/>
    <x v="19"/>
    <n v="2"/>
    <n v="1782.04"/>
  </r>
  <r>
    <x v="48"/>
    <x v="455"/>
    <x v="29"/>
    <n v="6"/>
    <n v="5219.88"/>
  </r>
  <r>
    <x v="48"/>
    <x v="455"/>
    <x v="88"/>
    <n v="1"/>
    <n v="1541.4"/>
  </r>
  <r>
    <x v="48"/>
    <x v="455"/>
    <x v="28"/>
    <n v="2"/>
    <n v="2115.7600000000002"/>
  </r>
  <r>
    <x v="48"/>
    <x v="455"/>
    <x v="34"/>
    <n v="1"/>
    <n v="2003.42"/>
  </r>
  <r>
    <x v="48"/>
    <x v="456"/>
    <x v="17"/>
    <n v="16"/>
    <n v="17469"/>
  </r>
  <r>
    <x v="48"/>
    <x v="457"/>
    <x v="131"/>
    <n v="1"/>
    <n v="402.85"/>
  </r>
  <r>
    <x v="48"/>
    <x v="457"/>
    <x v="41"/>
    <n v="3"/>
    <n v="1329"/>
  </r>
  <r>
    <x v="48"/>
    <x v="457"/>
    <x v="157"/>
    <n v="1"/>
    <n v="1316.38"/>
  </r>
  <r>
    <x v="48"/>
    <x v="458"/>
    <x v="17"/>
    <n v="5"/>
    <n v="3048.23"/>
  </r>
  <r>
    <x v="48"/>
    <x v="459"/>
    <x v="30"/>
    <n v="1"/>
    <n v="696.36"/>
  </r>
  <r>
    <x v="48"/>
    <x v="459"/>
    <x v="3"/>
    <n v="5"/>
    <n v="225"/>
  </r>
  <r>
    <x v="48"/>
    <x v="459"/>
    <x v="24"/>
    <n v="4"/>
    <n v="5566.16"/>
  </r>
  <r>
    <x v="48"/>
    <x v="459"/>
    <x v="22"/>
    <n v="41"/>
    <n v="26363"/>
  </r>
  <r>
    <x v="48"/>
    <x v="459"/>
    <x v="49"/>
    <n v="1"/>
    <n v="1079.8400000000001"/>
  </r>
  <r>
    <x v="48"/>
    <x v="459"/>
    <x v="19"/>
    <n v="1"/>
    <n v="891.02"/>
  </r>
  <r>
    <x v="48"/>
    <x v="459"/>
    <x v="29"/>
    <n v="3"/>
    <n v="2609.94"/>
  </r>
  <r>
    <x v="48"/>
    <x v="459"/>
    <x v="20"/>
    <n v="7"/>
    <n v="2373.14"/>
  </r>
  <r>
    <x v="48"/>
    <x v="459"/>
    <x v="6"/>
    <n v="2"/>
    <n v="876.48"/>
  </r>
  <r>
    <x v="48"/>
    <x v="459"/>
    <x v="39"/>
    <n v="1"/>
    <n v="902.74"/>
  </r>
  <r>
    <x v="48"/>
    <x v="459"/>
    <x v="13"/>
    <n v="1"/>
    <n v="306.47000000000003"/>
  </r>
  <r>
    <x v="48"/>
    <x v="460"/>
    <x v="17"/>
    <n v="67"/>
    <n v="41890.15"/>
  </r>
  <r>
    <x v="48"/>
    <x v="461"/>
    <x v="3"/>
    <n v="2"/>
    <n v="90"/>
  </r>
  <r>
    <x v="48"/>
    <x v="461"/>
    <x v="24"/>
    <n v="1"/>
    <n v="1391.54"/>
  </r>
  <r>
    <x v="48"/>
    <x v="461"/>
    <x v="110"/>
    <n v="1"/>
    <n v="1389.76"/>
  </r>
  <r>
    <x v="48"/>
    <x v="461"/>
    <x v="44"/>
    <n v="1"/>
    <n v="745.92000000000007"/>
  </r>
  <r>
    <x v="48"/>
    <x v="461"/>
    <x v="125"/>
    <n v="1"/>
    <n v="45"/>
  </r>
  <r>
    <x v="48"/>
    <x v="461"/>
    <x v="41"/>
    <n v="1"/>
    <n v="443"/>
  </r>
  <r>
    <x v="48"/>
    <x v="461"/>
    <x v="22"/>
    <n v="21"/>
    <n v="13503"/>
  </r>
  <r>
    <x v="48"/>
    <x v="461"/>
    <x v="33"/>
    <n v="2"/>
    <n v="1263.76"/>
  </r>
  <r>
    <x v="48"/>
    <x v="461"/>
    <x v="49"/>
    <n v="1"/>
    <n v="1079.8400000000001"/>
  </r>
  <r>
    <x v="48"/>
    <x v="461"/>
    <x v="5"/>
    <n v="3"/>
    <n v="2556.12"/>
  </r>
  <r>
    <x v="48"/>
    <x v="461"/>
    <x v="19"/>
    <n v="4"/>
    <n v="3564.08"/>
  </r>
  <r>
    <x v="48"/>
    <x v="461"/>
    <x v="29"/>
    <n v="4"/>
    <n v="3479.92"/>
  </r>
  <r>
    <x v="48"/>
    <x v="461"/>
    <x v="27"/>
    <n v="1"/>
    <n v="1268.06"/>
  </r>
  <r>
    <x v="48"/>
    <x v="461"/>
    <x v="68"/>
    <n v="2"/>
    <n v="346.65999999999997"/>
  </r>
  <r>
    <x v="48"/>
    <x v="461"/>
    <x v="20"/>
    <n v="8"/>
    <n v="2712.16"/>
  </r>
  <r>
    <x v="48"/>
    <x v="461"/>
    <x v="28"/>
    <n v="4"/>
    <n v="4231.5200000000004"/>
  </r>
  <r>
    <x v="48"/>
    <x v="461"/>
    <x v="12"/>
    <n v="1"/>
    <n v="515.12"/>
  </r>
  <r>
    <x v="48"/>
    <x v="462"/>
    <x v="17"/>
    <n v="58"/>
    <n v="38625.46"/>
  </r>
  <r>
    <x v="48"/>
    <x v="463"/>
    <x v="24"/>
    <n v="8"/>
    <n v="11132.32"/>
  </r>
  <r>
    <x v="48"/>
    <x v="463"/>
    <x v="31"/>
    <n v="4"/>
    <n v="1889.72"/>
  </r>
  <r>
    <x v="48"/>
    <x v="463"/>
    <x v="32"/>
    <n v="1"/>
    <n v="449.20000000000005"/>
  </r>
  <r>
    <x v="48"/>
    <x v="463"/>
    <x v="33"/>
    <n v="2"/>
    <n v="1263.76"/>
  </r>
  <r>
    <x v="48"/>
    <x v="463"/>
    <x v="4"/>
    <n v="1"/>
    <n v="1119.74"/>
  </r>
  <r>
    <x v="48"/>
    <x v="463"/>
    <x v="27"/>
    <n v="9"/>
    <n v="11412.54"/>
  </r>
  <r>
    <x v="48"/>
    <x v="463"/>
    <x v="10"/>
    <n v="2"/>
    <n v="1027.8800000000001"/>
  </r>
  <r>
    <x v="48"/>
    <x v="463"/>
    <x v="12"/>
    <n v="1"/>
    <n v="515.12"/>
  </r>
  <r>
    <x v="48"/>
    <x v="464"/>
    <x v="17"/>
    <n v="28"/>
    <n v="28810.28"/>
  </r>
  <r>
    <x v="48"/>
    <x v="465"/>
    <x v="22"/>
    <n v="6"/>
    <n v="3858"/>
  </r>
  <r>
    <x v="48"/>
    <x v="465"/>
    <x v="4"/>
    <n v="3"/>
    <n v="3359.2200000000003"/>
  </r>
  <r>
    <x v="48"/>
    <x v="465"/>
    <x v="5"/>
    <n v="1"/>
    <n v="852.04"/>
  </r>
  <r>
    <x v="48"/>
    <x v="465"/>
    <x v="19"/>
    <n v="2"/>
    <n v="1782.04"/>
  </r>
  <r>
    <x v="48"/>
    <x v="465"/>
    <x v="29"/>
    <n v="4"/>
    <n v="3479.92"/>
  </r>
  <r>
    <x v="48"/>
    <x v="465"/>
    <x v="68"/>
    <n v="1"/>
    <n v="173.32999999999998"/>
  </r>
  <r>
    <x v="48"/>
    <x v="466"/>
    <x v="17"/>
    <n v="17"/>
    <n v="13504.55"/>
  </r>
  <r>
    <x v="48"/>
    <x v="467"/>
    <x v="123"/>
    <n v="1"/>
    <n v="508.24"/>
  </r>
  <r>
    <x v="48"/>
    <x v="468"/>
    <x v="17"/>
    <n v="1"/>
    <n v="508.24"/>
  </r>
  <r>
    <x v="48"/>
    <x v="469"/>
    <x v="24"/>
    <n v="1"/>
    <n v="1391.54"/>
  </r>
  <r>
    <x v="48"/>
    <x v="469"/>
    <x v="22"/>
    <n v="2"/>
    <n v="1286"/>
  </r>
  <r>
    <x v="48"/>
    <x v="469"/>
    <x v="27"/>
    <n v="1"/>
    <n v="1268.06"/>
  </r>
  <r>
    <x v="48"/>
    <x v="469"/>
    <x v="6"/>
    <n v="2"/>
    <n v="876.48"/>
  </r>
  <r>
    <x v="48"/>
    <x v="469"/>
    <x v="34"/>
    <n v="1"/>
    <n v="2003.42"/>
  </r>
  <r>
    <x v="48"/>
    <x v="469"/>
    <x v="10"/>
    <n v="1"/>
    <n v="513.94000000000005"/>
  </r>
  <r>
    <x v="48"/>
    <x v="470"/>
    <x v="17"/>
    <n v="8"/>
    <n v="7339.4400000000005"/>
  </r>
  <r>
    <x v="48"/>
    <x v="471"/>
    <x v="25"/>
    <n v="1"/>
    <n v="920.16000000000008"/>
  </r>
  <r>
    <x v="48"/>
    <x v="471"/>
    <x v="34"/>
    <n v="1"/>
    <n v="2003.42"/>
  </r>
  <r>
    <x v="48"/>
    <x v="471"/>
    <x v="10"/>
    <n v="1"/>
    <n v="513.94000000000005"/>
  </r>
  <r>
    <x v="48"/>
    <x v="472"/>
    <x v="17"/>
    <n v="3"/>
    <n v="3437.52"/>
  </r>
  <r>
    <x v="49"/>
    <x v="20"/>
    <x v="17"/>
    <n v="533"/>
    <n v="438219.21999999962"/>
  </r>
  <r>
    <x v="50"/>
    <x v="473"/>
    <x v="88"/>
    <n v="1"/>
    <n v="1541.4"/>
  </r>
  <r>
    <x v="50"/>
    <x v="474"/>
    <x v="17"/>
    <n v="1"/>
    <n v="1541.4"/>
  </r>
  <r>
    <x v="50"/>
    <x v="475"/>
    <x v="24"/>
    <n v="1"/>
    <n v="1391.54"/>
  </r>
  <r>
    <x v="50"/>
    <x v="475"/>
    <x v="29"/>
    <n v="4"/>
    <n v="3479.92"/>
  </r>
  <r>
    <x v="50"/>
    <x v="475"/>
    <x v="28"/>
    <n v="1"/>
    <n v="1057.8800000000001"/>
  </r>
  <r>
    <x v="50"/>
    <x v="476"/>
    <x v="17"/>
    <n v="6"/>
    <n v="5929.34"/>
  </r>
  <r>
    <x v="50"/>
    <x v="477"/>
    <x v="24"/>
    <n v="2"/>
    <n v="2783.08"/>
  </r>
  <r>
    <x v="50"/>
    <x v="477"/>
    <x v="5"/>
    <n v="2"/>
    <n v="1704.08"/>
  </r>
  <r>
    <x v="50"/>
    <x v="477"/>
    <x v="19"/>
    <n v="1"/>
    <n v="891.02"/>
  </r>
  <r>
    <x v="50"/>
    <x v="477"/>
    <x v="66"/>
    <n v="1"/>
    <n v="514.16999999999996"/>
  </r>
  <r>
    <x v="50"/>
    <x v="477"/>
    <x v="6"/>
    <n v="5"/>
    <n v="2191.1999999999998"/>
  </r>
  <r>
    <x v="50"/>
    <x v="477"/>
    <x v="36"/>
    <n v="8"/>
    <n v="9312.64"/>
  </r>
  <r>
    <x v="50"/>
    <x v="478"/>
    <x v="17"/>
    <n v="19"/>
    <n v="17396.189999999999"/>
  </r>
  <r>
    <x v="50"/>
    <x v="479"/>
    <x v="24"/>
    <n v="9"/>
    <n v="12523.86"/>
  </r>
  <r>
    <x v="50"/>
    <x v="479"/>
    <x v="31"/>
    <n v="2"/>
    <n v="944.86"/>
  </r>
  <r>
    <x v="50"/>
    <x v="479"/>
    <x v="32"/>
    <n v="18"/>
    <n v="8085.6"/>
  </r>
  <r>
    <x v="50"/>
    <x v="479"/>
    <x v="33"/>
    <n v="4"/>
    <n v="2527.52"/>
  </r>
  <r>
    <x v="50"/>
    <x v="479"/>
    <x v="4"/>
    <n v="1"/>
    <n v="1119.74"/>
  </r>
  <r>
    <x v="50"/>
    <x v="479"/>
    <x v="5"/>
    <n v="9"/>
    <n v="7668.36"/>
  </r>
  <r>
    <x v="50"/>
    <x v="479"/>
    <x v="29"/>
    <n v="7"/>
    <n v="6089.8600000000006"/>
  </r>
  <r>
    <x v="50"/>
    <x v="479"/>
    <x v="27"/>
    <n v="16"/>
    <n v="20288.96"/>
  </r>
  <r>
    <x v="50"/>
    <x v="479"/>
    <x v="28"/>
    <n v="1"/>
    <n v="1057.8800000000001"/>
  </r>
  <r>
    <x v="50"/>
    <x v="480"/>
    <x v="17"/>
    <n v="67"/>
    <n v="60306.64"/>
  </r>
  <r>
    <x v="50"/>
    <x v="481"/>
    <x v="24"/>
    <n v="15"/>
    <n v="20873.099999999999"/>
  </r>
  <r>
    <x v="50"/>
    <x v="481"/>
    <x v="32"/>
    <n v="1"/>
    <n v="449.20000000000005"/>
  </r>
  <r>
    <x v="50"/>
    <x v="481"/>
    <x v="118"/>
    <n v="37"/>
    <n v="5317.64"/>
  </r>
  <r>
    <x v="50"/>
    <x v="481"/>
    <x v="123"/>
    <n v="1"/>
    <n v="508.24"/>
  </r>
  <r>
    <x v="50"/>
    <x v="481"/>
    <x v="4"/>
    <n v="3"/>
    <n v="3359.2200000000003"/>
  </r>
  <r>
    <x v="50"/>
    <x v="481"/>
    <x v="5"/>
    <n v="14"/>
    <n v="11928.56"/>
  </r>
  <r>
    <x v="50"/>
    <x v="481"/>
    <x v="29"/>
    <n v="12"/>
    <n v="10439.76"/>
  </r>
  <r>
    <x v="50"/>
    <x v="481"/>
    <x v="28"/>
    <n v="3"/>
    <n v="3173.6400000000003"/>
  </r>
  <r>
    <x v="50"/>
    <x v="481"/>
    <x v="66"/>
    <n v="1"/>
    <n v="514.16999999999996"/>
  </r>
  <r>
    <x v="50"/>
    <x v="481"/>
    <x v="148"/>
    <n v="1"/>
    <n v="372.89"/>
  </r>
  <r>
    <x v="50"/>
    <x v="481"/>
    <x v="36"/>
    <n v="2"/>
    <n v="2328.16"/>
  </r>
  <r>
    <x v="50"/>
    <x v="482"/>
    <x v="17"/>
    <n v="90"/>
    <n v="59264.58"/>
  </r>
  <r>
    <x v="50"/>
    <x v="483"/>
    <x v="24"/>
    <n v="10"/>
    <n v="13915.4"/>
  </r>
  <r>
    <x v="50"/>
    <x v="483"/>
    <x v="31"/>
    <n v="1"/>
    <n v="472.43"/>
  </r>
  <r>
    <x v="50"/>
    <x v="483"/>
    <x v="32"/>
    <n v="1"/>
    <n v="449.20000000000005"/>
  </r>
  <r>
    <x v="50"/>
    <x v="483"/>
    <x v="123"/>
    <n v="2"/>
    <n v="1016.48"/>
  </r>
  <r>
    <x v="50"/>
    <x v="483"/>
    <x v="5"/>
    <n v="16"/>
    <n v="13632.64"/>
  </r>
  <r>
    <x v="50"/>
    <x v="483"/>
    <x v="19"/>
    <n v="7"/>
    <n v="6237.1399999999994"/>
  </r>
  <r>
    <x v="50"/>
    <x v="483"/>
    <x v="29"/>
    <n v="14"/>
    <n v="12179.720000000001"/>
  </r>
  <r>
    <x v="50"/>
    <x v="483"/>
    <x v="27"/>
    <n v="1"/>
    <n v="1268.06"/>
  </r>
  <r>
    <x v="50"/>
    <x v="483"/>
    <x v="28"/>
    <n v="1"/>
    <n v="1057.8800000000001"/>
  </r>
  <r>
    <x v="50"/>
    <x v="483"/>
    <x v="66"/>
    <n v="21"/>
    <n v="10797.57"/>
  </r>
  <r>
    <x v="50"/>
    <x v="483"/>
    <x v="6"/>
    <n v="4"/>
    <n v="1752.96"/>
  </r>
  <r>
    <x v="50"/>
    <x v="483"/>
    <x v="36"/>
    <n v="49"/>
    <n v="57039.92"/>
  </r>
  <r>
    <x v="50"/>
    <x v="483"/>
    <x v="57"/>
    <n v="1"/>
    <n v="966.74"/>
  </r>
  <r>
    <x v="50"/>
    <x v="484"/>
    <x v="17"/>
    <n v="128"/>
    <n v="120786.14"/>
  </r>
  <r>
    <x v="50"/>
    <x v="485"/>
    <x v="24"/>
    <n v="8"/>
    <n v="11132.32"/>
  </r>
  <r>
    <x v="50"/>
    <x v="485"/>
    <x v="31"/>
    <n v="1"/>
    <n v="472.43"/>
  </r>
  <r>
    <x v="50"/>
    <x v="485"/>
    <x v="32"/>
    <n v="1"/>
    <n v="449.20000000000005"/>
  </r>
  <r>
    <x v="50"/>
    <x v="485"/>
    <x v="33"/>
    <n v="2"/>
    <n v="1263.76"/>
  </r>
  <r>
    <x v="50"/>
    <x v="485"/>
    <x v="5"/>
    <n v="1"/>
    <n v="852.04"/>
  </r>
  <r>
    <x v="50"/>
    <x v="485"/>
    <x v="29"/>
    <n v="3"/>
    <n v="2609.94"/>
  </r>
  <r>
    <x v="50"/>
    <x v="485"/>
    <x v="27"/>
    <n v="1"/>
    <n v="1268.06"/>
  </r>
  <r>
    <x v="50"/>
    <x v="485"/>
    <x v="28"/>
    <n v="6"/>
    <n v="6347.2800000000007"/>
  </r>
  <r>
    <x v="50"/>
    <x v="485"/>
    <x v="57"/>
    <n v="1"/>
    <n v="966.74"/>
  </r>
  <r>
    <x v="50"/>
    <x v="486"/>
    <x v="17"/>
    <n v="24"/>
    <n v="25361.77"/>
  </r>
  <r>
    <x v="50"/>
    <x v="487"/>
    <x v="32"/>
    <n v="3"/>
    <n v="1347.6000000000001"/>
  </r>
  <r>
    <x v="50"/>
    <x v="487"/>
    <x v="88"/>
    <n v="1"/>
    <n v="1541.4"/>
  </r>
  <r>
    <x v="50"/>
    <x v="487"/>
    <x v="27"/>
    <n v="1"/>
    <n v="1268.06"/>
  </r>
  <r>
    <x v="50"/>
    <x v="487"/>
    <x v="28"/>
    <n v="1"/>
    <n v="1057.8800000000001"/>
  </r>
  <r>
    <x v="50"/>
    <x v="487"/>
    <x v="82"/>
    <n v="8"/>
    <n v="4078.88"/>
  </r>
  <r>
    <x v="50"/>
    <x v="487"/>
    <x v="66"/>
    <n v="1"/>
    <n v="514.16999999999996"/>
  </r>
  <r>
    <x v="50"/>
    <x v="488"/>
    <x v="17"/>
    <n v="15"/>
    <n v="9807.99"/>
  </r>
  <r>
    <x v="50"/>
    <x v="489"/>
    <x v="24"/>
    <n v="30"/>
    <n v="41746.199999999997"/>
  </r>
  <r>
    <x v="50"/>
    <x v="489"/>
    <x v="22"/>
    <n v="1"/>
    <n v="643"/>
  </r>
  <r>
    <x v="50"/>
    <x v="489"/>
    <x v="123"/>
    <n v="1"/>
    <n v="508.24"/>
  </r>
  <r>
    <x v="50"/>
    <x v="489"/>
    <x v="33"/>
    <n v="10"/>
    <n v="6318.8"/>
  </r>
  <r>
    <x v="50"/>
    <x v="489"/>
    <x v="4"/>
    <n v="1"/>
    <n v="1119.74"/>
  </r>
  <r>
    <x v="50"/>
    <x v="489"/>
    <x v="5"/>
    <n v="12"/>
    <n v="10224.48"/>
  </r>
  <r>
    <x v="50"/>
    <x v="489"/>
    <x v="19"/>
    <n v="8"/>
    <n v="7128.16"/>
  </r>
  <r>
    <x v="50"/>
    <x v="489"/>
    <x v="29"/>
    <n v="26"/>
    <n v="22619.48"/>
  </r>
  <r>
    <x v="50"/>
    <x v="489"/>
    <x v="66"/>
    <n v="2"/>
    <n v="1028.3399999999999"/>
  </r>
  <r>
    <x v="50"/>
    <x v="489"/>
    <x v="6"/>
    <n v="5"/>
    <n v="2191.1999999999998"/>
  </r>
  <r>
    <x v="50"/>
    <x v="489"/>
    <x v="10"/>
    <n v="1"/>
    <n v="513.94000000000005"/>
  </r>
  <r>
    <x v="50"/>
    <x v="489"/>
    <x v="121"/>
    <n v="1"/>
    <n v="386.20000000000005"/>
  </r>
  <r>
    <x v="50"/>
    <x v="489"/>
    <x v="57"/>
    <n v="1"/>
    <n v="966.74"/>
  </r>
  <r>
    <x v="50"/>
    <x v="490"/>
    <x v="17"/>
    <n v="99"/>
    <n v="95394.51999999999"/>
  </r>
  <r>
    <x v="50"/>
    <x v="491"/>
    <x v="22"/>
    <n v="21"/>
    <n v="13503"/>
  </r>
  <r>
    <x v="50"/>
    <x v="491"/>
    <x v="23"/>
    <n v="1"/>
    <n v="360"/>
  </r>
  <r>
    <x v="50"/>
    <x v="491"/>
    <x v="36"/>
    <n v="2"/>
    <n v="2328.16"/>
  </r>
  <r>
    <x v="50"/>
    <x v="491"/>
    <x v="57"/>
    <n v="1"/>
    <n v="966.74"/>
  </r>
  <r>
    <x v="50"/>
    <x v="492"/>
    <x v="17"/>
    <n v="25"/>
    <n v="17157.900000000001"/>
  </r>
  <r>
    <x v="50"/>
    <x v="493"/>
    <x v="24"/>
    <n v="6"/>
    <n v="8349.24"/>
  </r>
  <r>
    <x v="50"/>
    <x v="493"/>
    <x v="31"/>
    <n v="6"/>
    <n v="2834.58"/>
  </r>
  <r>
    <x v="50"/>
    <x v="493"/>
    <x v="32"/>
    <n v="1"/>
    <n v="449.20000000000005"/>
  </r>
  <r>
    <x v="50"/>
    <x v="493"/>
    <x v="33"/>
    <n v="2"/>
    <n v="1263.76"/>
  </r>
  <r>
    <x v="50"/>
    <x v="493"/>
    <x v="19"/>
    <n v="8"/>
    <n v="7128.16"/>
  </r>
  <r>
    <x v="50"/>
    <x v="493"/>
    <x v="29"/>
    <n v="4"/>
    <n v="3479.92"/>
  </r>
  <r>
    <x v="50"/>
    <x v="493"/>
    <x v="27"/>
    <n v="6"/>
    <n v="7608.36"/>
  </r>
  <r>
    <x v="50"/>
    <x v="493"/>
    <x v="28"/>
    <n v="6"/>
    <n v="6347.2800000000007"/>
  </r>
  <r>
    <x v="50"/>
    <x v="493"/>
    <x v="82"/>
    <n v="3"/>
    <n v="1529.58"/>
  </r>
  <r>
    <x v="50"/>
    <x v="493"/>
    <x v="57"/>
    <n v="5"/>
    <n v="4833.7"/>
  </r>
  <r>
    <x v="50"/>
    <x v="494"/>
    <x v="17"/>
    <n v="47"/>
    <n v="43823.78"/>
  </r>
  <r>
    <x v="50"/>
    <x v="495"/>
    <x v="22"/>
    <n v="9"/>
    <n v="5787"/>
  </r>
  <r>
    <x v="50"/>
    <x v="496"/>
    <x v="17"/>
    <n v="9"/>
    <n v="5787"/>
  </r>
  <r>
    <x v="50"/>
    <x v="497"/>
    <x v="24"/>
    <n v="2"/>
    <n v="2783.08"/>
  </r>
  <r>
    <x v="50"/>
    <x v="497"/>
    <x v="26"/>
    <n v="3"/>
    <n v="4158.2999999999993"/>
  </r>
  <r>
    <x v="50"/>
    <x v="497"/>
    <x v="31"/>
    <n v="7"/>
    <n v="3307.01"/>
  </r>
  <r>
    <x v="50"/>
    <x v="497"/>
    <x v="32"/>
    <n v="1"/>
    <n v="449.20000000000005"/>
  </r>
  <r>
    <x v="50"/>
    <x v="497"/>
    <x v="33"/>
    <n v="2"/>
    <n v="1263.76"/>
  </r>
  <r>
    <x v="50"/>
    <x v="497"/>
    <x v="87"/>
    <n v="1"/>
    <n v="723.08"/>
  </r>
  <r>
    <x v="50"/>
    <x v="497"/>
    <x v="5"/>
    <n v="11"/>
    <n v="9372.4399999999987"/>
  </r>
  <r>
    <x v="50"/>
    <x v="497"/>
    <x v="19"/>
    <n v="3"/>
    <n v="2673.06"/>
  </r>
  <r>
    <x v="50"/>
    <x v="497"/>
    <x v="29"/>
    <n v="9"/>
    <n v="7829.82"/>
  </r>
  <r>
    <x v="50"/>
    <x v="497"/>
    <x v="25"/>
    <n v="1"/>
    <n v="920.16000000000008"/>
  </r>
  <r>
    <x v="50"/>
    <x v="497"/>
    <x v="27"/>
    <n v="4"/>
    <n v="5072.24"/>
  </r>
  <r>
    <x v="50"/>
    <x v="497"/>
    <x v="134"/>
    <n v="1"/>
    <n v="464.61"/>
  </r>
  <r>
    <x v="50"/>
    <x v="497"/>
    <x v="28"/>
    <n v="1"/>
    <n v="1057.8800000000001"/>
  </r>
  <r>
    <x v="50"/>
    <x v="497"/>
    <x v="127"/>
    <n v="2"/>
    <n v="1440.28"/>
  </r>
  <r>
    <x v="50"/>
    <x v="497"/>
    <x v="6"/>
    <n v="2"/>
    <n v="876.48"/>
  </r>
  <r>
    <x v="50"/>
    <x v="497"/>
    <x v="10"/>
    <n v="1"/>
    <n v="513.94000000000005"/>
  </r>
  <r>
    <x v="50"/>
    <x v="497"/>
    <x v="148"/>
    <n v="1"/>
    <n v="372.89"/>
  </r>
  <r>
    <x v="50"/>
    <x v="497"/>
    <x v="36"/>
    <n v="17"/>
    <n v="19789.36"/>
  </r>
  <r>
    <x v="50"/>
    <x v="497"/>
    <x v="57"/>
    <n v="7"/>
    <n v="6767.18"/>
  </r>
  <r>
    <x v="50"/>
    <x v="498"/>
    <x v="17"/>
    <n v="76"/>
    <n v="69834.77"/>
  </r>
  <r>
    <x v="51"/>
    <x v="20"/>
    <x v="17"/>
    <n v="606"/>
    <n v="532392.02000000014"/>
  </r>
  <r>
    <x v="52"/>
    <x v="499"/>
    <x v="37"/>
    <n v="2"/>
    <n v="1348.88"/>
  </r>
  <r>
    <x v="52"/>
    <x v="499"/>
    <x v="26"/>
    <n v="2"/>
    <n v="2772.2"/>
  </r>
  <r>
    <x v="52"/>
    <x v="499"/>
    <x v="32"/>
    <n v="1"/>
    <n v="449.20000000000005"/>
  </r>
  <r>
    <x v="52"/>
    <x v="499"/>
    <x v="5"/>
    <n v="3"/>
    <n v="2556.12"/>
  </r>
  <r>
    <x v="52"/>
    <x v="499"/>
    <x v="19"/>
    <n v="2"/>
    <n v="1782.04"/>
  </r>
  <r>
    <x v="52"/>
    <x v="499"/>
    <x v="27"/>
    <n v="3"/>
    <n v="3804.18"/>
  </r>
  <r>
    <x v="52"/>
    <x v="499"/>
    <x v="28"/>
    <n v="1"/>
    <n v="1057.8800000000001"/>
  </r>
  <r>
    <x v="52"/>
    <x v="499"/>
    <x v="12"/>
    <n v="1"/>
    <n v="515.12"/>
  </r>
  <r>
    <x v="52"/>
    <x v="500"/>
    <x v="17"/>
    <n v="15"/>
    <n v="14285.62"/>
  </r>
  <r>
    <x v="52"/>
    <x v="501"/>
    <x v="0"/>
    <n v="1"/>
    <n v="613.14"/>
  </r>
  <r>
    <x v="52"/>
    <x v="501"/>
    <x v="32"/>
    <n v="1"/>
    <n v="449.20000000000005"/>
  </r>
  <r>
    <x v="52"/>
    <x v="501"/>
    <x v="27"/>
    <n v="1"/>
    <n v="1268.06"/>
  </r>
  <r>
    <x v="52"/>
    <x v="501"/>
    <x v="34"/>
    <n v="1"/>
    <n v="2003.42"/>
  </r>
  <r>
    <x v="52"/>
    <x v="502"/>
    <x v="17"/>
    <n v="4"/>
    <n v="4333.82"/>
  </r>
  <r>
    <x v="52"/>
    <x v="503"/>
    <x v="30"/>
    <n v="1"/>
    <n v="696.36"/>
  </r>
  <r>
    <x v="52"/>
    <x v="503"/>
    <x v="24"/>
    <n v="1"/>
    <n v="1391.54"/>
  </r>
  <r>
    <x v="52"/>
    <x v="503"/>
    <x v="22"/>
    <n v="5"/>
    <n v="3215"/>
  </r>
  <r>
    <x v="52"/>
    <x v="503"/>
    <x v="29"/>
    <n v="4"/>
    <n v="3479.92"/>
  </r>
  <r>
    <x v="52"/>
    <x v="503"/>
    <x v="27"/>
    <n v="1"/>
    <n v="1268.06"/>
  </r>
  <r>
    <x v="52"/>
    <x v="503"/>
    <x v="82"/>
    <n v="1"/>
    <n v="509.86"/>
  </r>
  <r>
    <x v="52"/>
    <x v="504"/>
    <x v="17"/>
    <n v="13"/>
    <n v="10560.74"/>
  </r>
  <r>
    <x v="52"/>
    <x v="505"/>
    <x v="26"/>
    <n v="2"/>
    <n v="2772.2"/>
  </r>
  <r>
    <x v="52"/>
    <x v="505"/>
    <x v="32"/>
    <n v="1"/>
    <n v="449.20000000000005"/>
  </r>
  <r>
    <x v="52"/>
    <x v="505"/>
    <x v="5"/>
    <n v="3"/>
    <n v="2556.12"/>
  </r>
  <r>
    <x v="52"/>
    <x v="505"/>
    <x v="19"/>
    <n v="1"/>
    <n v="891.02"/>
  </r>
  <r>
    <x v="52"/>
    <x v="505"/>
    <x v="29"/>
    <n v="2"/>
    <n v="1739.96"/>
  </r>
  <r>
    <x v="52"/>
    <x v="505"/>
    <x v="28"/>
    <n v="1"/>
    <n v="1057.8800000000001"/>
  </r>
  <r>
    <x v="52"/>
    <x v="505"/>
    <x v="127"/>
    <n v="1"/>
    <n v="720.14"/>
  </r>
  <r>
    <x v="52"/>
    <x v="505"/>
    <x v="6"/>
    <n v="2"/>
    <n v="876.48"/>
  </r>
  <r>
    <x v="52"/>
    <x v="505"/>
    <x v="36"/>
    <n v="8"/>
    <n v="9312.64"/>
  </r>
  <r>
    <x v="52"/>
    <x v="505"/>
    <x v="13"/>
    <n v="2"/>
    <n v="612.94000000000005"/>
  </r>
  <r>
    <x v="52"/>
    <x v="506"/>
    <x v="17"/>
    <n v="23"/>
    <n v="20988.579999999998"/>
  </r>
  <r>
    <x v="52"/>
    <x v="507"/>
    <x v="32"/>
    <n v="6"/>
    <n v="2695.2000000000003"/>
  </r>
  <r>
    <x v="52"/>
    <x v="507"/>
    <x v="33"/>
    <n v="1"/>
    <n v="631.88"/>
  </r>
  <r>
    <x v="52"/>
    <x v="507"/>
    <x v="29"/>
    <n v="2"/>
    <n v="1739.96"/>
  </r>
  <r>
    <x v="52"/>
    <x v="507"/>
    <x v="27"/>
    <n v="2"/>
    <n v="2536.12"/>
  </r>
  <r>
    <x v="52"/>
    <x v="508"/>
    <x v="17"/>
    <n v="13"/>
    <n v="7603.1600000000008"/>
  </r>
  <r>
    <x v="52"/>
    <x v="509"/>
    <x v="32"/>
    <n v="2"/>
    <n v="898.40000000000009"/>
  </r>
  <r>
    <x v="52"/>
    <x v="509"/>
    <x v="20"/>
    <n v="1"/>
    <n v="339.02"/>
  </r>
  <r>
    <x v="52"/>
    <x v="510"/>
    <x v="17"/>
    <n v="3"/>
    <n v="1237.42"/>
  </r>
  <r>
    <x v="52"/>
    <x v="511"/>
    <x v="37"/>
    <n v="1"/>
    <n v="674.44"/>
  </r>
  <r>
    <x v="52"/>
    <x v="511"/>
    <x v="3"/>
    <n v="3"/>
    <n v="135"/>
  </r>
  <r>
    <x v="52"/>
    <x v="511"/>
    <x v="24"/>
    <n v="1"/>
    <n v="1391.54"/>
  </r>
  <r>
    <x v="52"/>
    <x v="511"/>
    <x v="31"/>
    <n v="1"/>
    <n v="472.43"/>
  </r>
  <r>
    <x v="52"/>
    <x v="511"/>
    <x v="32"/>
    <n v="1"/>
    <n v="449.20000000000005"/>
  </r>
  <r>
    <x v="52"/>
    <x v="511"/>
    <x v="125"/>
    <n v="1"/>
    <n v="45"/>
  </r>
  <r>
    <x v="52"/>
    <x v="511"/>
    <x v="41"/>
    <n v="5"/>
    <n v="2215"/>
  </r>
  <r>
    <x v="52"/>
    <x v="511"/>
    <x v="22"/>
    <n v="1"/>
    <n v="643"/>
  </r>
  <r>
    <x v="52"/>
    <x v="511"/>
    <x v="29"/>
    <n v="1"/>
    <n v="869.98"/>
  </r>
  <r>
    <x v="52"/>
    <x v="511"/>
    <x v="27"/>
    <n v="1"/>
    <n v="1268.06"/>
  </r>
  <r>
    <x v="52"/>
    <x v="511"/>
    <x v="20"/>
    <n v="1"/>
    <n v="339.02"/>
  </r>
  <r>
    <x v="52"/>
    <x v="511"/>
    <x v="28"/>
    <n v="3"/>
    <n v="3173.6400000000003"/>
  </r>
  <r>
    <x v="52"/>
    <x v="511"/>
    <x v="182"/>
    <n v="1"/>
    <n v="259.2"/>
  </r>
  <r>
    <x v="52"/>
    <x v="511"/>
    <x v="64"/>
    <n v="1"/>
    <n v="91.490000000000009"/>
  </r>
  <r>
    <x v="52"/>
    <x v="512"/>
    <x v="17"/>
    <n v="22"/>
    <n v="12027.000000000002"/>
  </r>
  <r>
    <x v="52"/>
    <x v="513"/>
    <x v="30"/>
    <n v="1"/>
    <n v="696.36"/>
  </r>
  <r>
    <x v="52"/>
    <x v="513"/>
    <x v="37"/>
    <n v="1"/>
    <n v="674.44"/>
  </r>
  <r>
    <x v="52"/>
    <x v="513"/>
    <x v="32"/>
    <n v="4"/>
    <n v="1796.8000000000002"/>
  </r>
  <r>
    <x v="52"/>
    <x v="513"/>
    <x v="44"/>
    <n v="1"/>
    <n v="745.92000000000007"/>
  </r>
  <r>
    <x v="52"/>
    <x v="513"/>
    <x v="33"/>
    <n v="1"/>
    <n v="631.88"/>
  </r>
  <r>
    <x v="52"/>
    <x v="514"/>
    <x v="17"/>
    <n v="8"/>
    <n v="4545.4000000000005"/>
  </r>
  <r>
    <x v="52"/>
    <x v="515"/>
    <x v="30"/>
    <n v="2"/>
    <n v="1392.72"/>
  </r>
  <r>
    <x v="52"/>
    <x v="515"/>
    <x v="0"/>
    <n v="2"/>
    <n v="1226.28"/>
  </r>
  <r>
    <x v="52"/>
    <x v="515"/>
    <x v="26"/>
    <n v="2"/>
    <n v="2772.2"/>
  </r>
  <r>
    <x v="52"/>
    <x v="516"/>
    <x v="17"/>
    <n v="6"/>
    <n v="5391.2"/>
  </r>
  <r>
    <x v="52"/>
    <x v="517"/>
    <x v="30"/>
    <n v="9"/>
    <n v="6267.24"/>
  </r>
  <r>
    <x v="52"/>
    <x v="517"/>
    <x v="0"/>
    <n v="2"/>
    <n v="1226.28"/>
  </r>
  <r>
    <x v="52"/>
    <x v="517"/>
    <x v="24"/>
    <n v="1"/>
    <n v="1391.54"/>
  </r>
  <r>
    <x v="52"/>
    <x v="517"/>
    <x v="31"/>
    <n v="2"/>
    <n v="944.86"/>
  </r>
  <r>
    <x v="52"/>
    <x v="517"/>
    <x v="32"/>
    <n v="10"/>
    <n v="4492"/>
  </r>
  <r>
    <x v="52"/>
    <x v="517"/>
    <x v="33"/>
    <n v="3"/>
    <n v="1895.6399999999999"/>
  </r>
  <r>
    <x v="52"/>
    <x v="517"/>
    <x v="4"/>
    <n v="1"/>
    <n v="1119.74"/>
  </r>
  <r>
    <x v="52"/>
    <x v="517"/>
    <x v="5"/>
    <n v="2"/>
    <n v="1704.08"/>
  </r>
  <r>
    <x v="52"/>
    <x v="517"/>
    <x v="29"/>
    <n v="2"/>
    <n v="1739.96"/>
  </r>
  <r>
    <x v="52"/>
    <x v="517"/>
    <x v="27"/>
    <n v="1"/>
    <n v="1268.06"/>
  </r>
  <r>
    <x v="52"/>
    <x v="517"/>
    <x v="122"/>
    <n v="1"/>
    <n v="315.64999999999998"/>
  </r>
  <r>
    <x v="52"/>
    <x v="518"/>
    <x v="17"/>
    <n v="35"/>
    <n v="22365.05"/>
  </r>
  <r>
    <x v="52"/>
    <x v="519"/>
    <x v="26"/>
    <n v="2"/>
    <n v="2772.2"/>
  </r>
  <r>
    <x v="52"/>
    <x v="519"/>
    <x v="27"/>
    <n v="2"/>
    <n v="2536.12"/>
  </r>
  <r>
    <x v="52"/>
    <x v="520"/>
    <x v="17"/>
    <n v="4"/>
    <n v="5308.32"/>
  </r>
  <r>
    <x v="53"/>
    <x v="20"/>
    <x v="17"/>
    <n v="150"/>
    <n v="108646.31"/>
  </r>
  <r>
    <x v="54"/>
    <x v="521"/>
    <x v="22"/>
    <n v="58"/>
    <n v="37294"/>
  </r>
  <r>
    <x v="54"/>
    <x v="522"/>
    <x v="17"/>
    <n v="58"/>
    <n v="37294"/>
  </r>
  <r>
    <x v="54"/>
    <x v="523"/>
    <x v="0"/>
    <n v="1"/>
    <n v="613.14"/>
  </r>
  <r>
    <x v="54"/>
    <x v="523"/>
    <x v="69"/>
    <n v="1"/>
    <n v="230.37"/>
  </r>
  <r>
    <x v="54"/>
    <x v="523"/>
    <x v="50"/>
    <n v="2"/>
    <n v="4619.3599999999997"/>
  </r>
  <r>
    <x v="54"/>
    <x v="523"/>
    <x v="100"/>
    <n v="1"/>
    <n v="549.72"/>
  </r>
  <r>
    <x v="54"/>
    <x v="523"/>
    <x v="24"/>
    <n v="20"/>
    <n v="27830.799999999999"/>
  </r>
  <r>
    <x v="54"/>
    <x v="523"/>
    <x v="31"/>
    <n v="5"/>
    <n v="2362.15"/>
  </r>
  <r>
    <x v="54"/>
    <x v="523"/>
    <x v="32"/>
    <n v="1"/>
    <n v="449.20000000000005"/>
  </r>
  <r>
    <x v="54"/>
    <x v="523"/>
    <x v="110"/>
    <n v="1"/>
    <n v="1389.76"/>
  </r>
  <r>
    <x v="54"/>
    <x v="523"/>
    <x v="44"/>
    <n v="1"/>
    <n v="745.92000000000007"/>
  </r>
  <r>
    <x v="54"/>
    <x v="523"/>
    <x v="33"/>
    <n v="7"/>
    <n v="4423.16"/>
  </r>
  <r>
    <x v="54"/>
    <x v="523"/>
    <x v="4"/>
    <n v="1"/>
    <n v="1119.74"/>
  </r>
  <r>
    <x v="54"/>
    <x v="523"/>
    <x v="5"/>
    <n v="13"/>
    <n v="11076.52"/>
  </r>
  <r>
    <x v="54"/>
    <x v="523"/>
    <x v="19"/>
    <n v="2"/>
    <n v="1782.04"/>
  </r>
  <r>
    <x v="54"/>
    <x v="523"/>
    <x v="29"/>
    <n v="22"/>
    <n v="19139.560000000001"/>
  </r>
  <r>
    <x v="54"/>
    <x v="523"/>
    <x v="27"/>
    <n v="2"/>
    <n v="2536.12"/>
  </r>
  <r>
    <x v="54"/>
    <x v="523"/>
    <x v="20"/>
    <n v="62"/>
    <n v="21019.239999999998"/>
  </r>
  <r>
    <x v="54"/>
    <x v="523"/>
    <x v="28"/>
    <n v="6"/>
    <n v="6347.2800000000007"/>
  </r>
  <r>
    <x v="54"/>
    <x v="523"/>
    <x v="6"/>
    <n v="21"/>
    <n v="9203.0400000000009"/>
  </r>
  <r>
    <x v="54"/>
    <x v="523"/>
    <x v="34"/>
    <n v="2"/>
    <n v="4006.84"/>
  </r>
  <r>
    <x v="54"/>
    <x v="523"/>
    <x v="10"/>
    <n v="2"/>
    <n v="1027.8800000000001"/>
  </r>
  <r>
    <x v="54"/>
    <x v="523"/>
    <x v="183"/>
    <n v="1"/>
    <n v="241.43"/>
  </r>
  <r>
    <x v="54"/>
    <x v="523"/>
    <x v="115"/>
    <n v="1"/>
    <n v="473.83000000000004"/>
  </r>
  <r>
    <x v="54"/>
    <x v="523"/>
    <x v="36"/>
    <n v="1"/>
    <n v="1164.08"/>
  </r>
  <r>
    <x v="54"/>
    <x v="523"/>
    <x v="13"/>
    <n v="9"/>
    <n v="2758.2300000000005"/>
  </r>
  <r>
    <x v="54"/>
    <x v="524"/>
    <x v="17"/>
    <n v="185"/>
    <n v="125109.40999999999"/>
  </r>
  <r>
    <x v="54"/>
    <x v="525"/>
    <x v="22"/>
    <n v="15"/>
    <n v="9645"/>
  </r>
  <r>
    <x v="54"/>
    <x v="526"/>
    <x v="17"/>
    <n v="15"/>
    <n v="9645"/>
  </r>
  <r>
    <x v="54"/>
    <x v="527"/>
    <x v="24"/>
    <n v="13"/>
    <n v="18090.02"/>
  </r>
  <r>
    <x v="54"/>
    <x v="527"/>
    <x v="31"/>
    <n v="1"/>
    <n v="472.43"/>
  </r>
  <r>
    <x v="54"/>
    <x v="527"/>
    <x v="22"/>
    <n v="21"/>
    <n v="13503"/>
  </r>
  <r>
    <x v="54"/>
    <x v="527"/>
    <x v="33"/>
    <n v="1"/>
    <n v="631.88"/>
  </r>
  <r>
    <x v="54"/>
    <x v="527"/>
    <x v="4"/>
    <n v="1"/>
    <n v="1119.74"/>
  </r>
  <r>
    <x v="54"/>
    <x v="527"/>
    <x v="49"/>
    <n v="1"/>
    <n v="1079.8400000000001"/>
  </r>
  <r>
    <x v="54"/>
    <x v="527"/>
    <x v="19"/>
    <n v="12"/>
    <n v="10692.24"/>
  </r>
  <r>
    <x v="54"/>
    <x v="527"/>
    <x v="29"/>
    <n v="6"/>
    <n v="5219.88"/>
  </r>
  <r>
    <x v="54"/>
    <x v="527"/>
    <x v="20"/>
    <n v="5"/>
    <n v="1695.1"/>
  </r>
  <r>
    <x v="54"/>
    <x v="527"/>
    <x v="6"/>
    <n v="7"/>
    <n v="3067.6800000000003"/>
  </r>
  <r>
    <x v="54"/>
    <x v="527"/>
    <x v="7"/>
    <n v="1"/>
    <n v="1088.4000000000001"/>
  </r>
  <r>
    <x v="54"/>
    <x v="527"/>
    <x v="39"/>
    <n v="1"/>
    <n v="902.74"/>
  </r>
  <r>
    <x v="54"/>
    <x v="527"/>
    <x v="40"/>
    <n v="1"/>
    <n v="513.33999999999992"/>
  </r>
  <r>
    <x v="54"/>
    <x v="527"/>
    <x v="13"/>
    <n v="3"/>
    <n v="919.41000000000008"/>
  </r>
  <r>
    <x v="54"/>
    <x v="528"/>
    <x v="17"/>
    <n v="74"/>
    <n v="58995.7"/>
  </r>
  <r>
    <x v="54"/>
    <x v="529"/>
    <x v="109"/>
    <n v="34"/>
    <n v="18462"/>
  </r>
  <r>
    <x v="54"/>
    <x v="529"/>
    <x v="29"/>
    <n v="1"/>
    <n v="869.98"/>
  </r>
  <r>
    <x v="54"/>
    <x v="529"/>
    <x v="59"/>
    <n v="1"/>
    <n v="753.9"/>
  </r>
  <r>
    <x v="54"/>
    <x v="530"/>
    <x v="17"/>
    <n v="36"/>
    <n v="20085.88"/>
  </r>
  <r>
    <x v="54"/>
    <x v="531"/>
    <x v="30"/>
    <n v="2"/>
    <n v="1392.72"/>
  </r>
  <r>
    <x v="54"/>
    <x v="531"/>
    <x v="0"/>
    <n v="2"/>
    <n v="1226.28"/>
  </r>
  <r>
    <x v="54"/>
    <x v="531"/>
    <x v="37"/>
    <n v="2"/>
    <n v="1348.88"/>
  </r>
  <r>
    <x v="54"/>
    <x v="531"/>
    <x v="24"/>
    <n v="4"/>
    <n v="5566.16"/>
  </r>
  <r>
    <x v="54"/>
    <x v="531"/>
    <x v="26"/>
    <n v="1"/>
    <n v="1386.1"/>
  </r>
  <r>
    <x v="54"/>
    <x v="531"/>
    <x v="5"/>
    <n v="11"/>
    <n v="9372.4399999999987"/>
  </r>
  <r>
    <x v="54"/>
    <x v="531"/>
    <x v="19"/>
    <n v="1"/>
    <n v="891.02"/>
  </r>
  <r>
    <x v="54"/>
    <x v="531"/>
    <x v="29"/>
    <n v="6"/>
    <n v="5219.88"/>
  </r>
  <r>
    <x v="54"/>
    <x v="531"/>
    <x v="27"/>
    <n v="2"/>
    <n v="2536.12"/>
  </r>
  <r>
    <x v="54"/>
    <x v="531"/>
    <x v="6"/>
    <n v="3"/>
    <n v="1314.72"/>
  </r>
  <r>
    <x v="54"/>
    <x v="531"/>
    <x v="34"/>
    <n v="1"/>
    <n v="2003.42"/>
  </r>
  <r>
    <x v="54"/>
    <x v="531"/>
    <x v="39"/>
    <n v="3"/>
    <n v="2708.2200000000003"/>
  </r>
  <r>
    <x v="54"/>
    <x v="531"/>
    <x v="36"/>
    <n v="1"/>
    <n v="1164.08"/>
  </r>
  <r>
    <x v="54"/>
    <x v="531"/>
    <x v="57"/>
    <n v="3"/>
    <n v="2900.2200000000003"/>
  </r>
  <r>
    <x v="54"/>
    <x v="531"/>
    <x v="13"/>
    <n v="2"/>
    <n v="612.94000000000005"/>
  </r>
  <r>
    <x v="54"/>
    <x v="532"/>
    <x v="17"/>
    <n v="44"/>
    <n v="39643.200000000012"/>
  </r>
  <r>
    <x v="54"/>
    <x v="533"/>
    <x v="30"/>
    <n v="1"/>
    <n v="696.36"/>
  </r>
  <r>
    <x v="54"/>
    <x v="533"/>
    <x v="0"/>
    <n v="1"/>
    <n v="613.14"/>
  </r>
  <r>
    <x v="54"/>
    <x v="533"/>
    <x v="37"/>
    <n v="1"/>
    <n v="674.44"/>
  </r>
  <r>
    <x v="54"/>
    <x v="533"/>
    <x v="50"/>
    <n v="1"/>
    <n v="2309.6799999999998"/>
  </r>
  <r>
    <x v="54"/>
    <x v="533"/>
    <x v="24"/>
    <n v="2"/>
    <n v="2783.08"/>
  </r>
  <r>
    <x v="54"/>
    <x v="533"/>
    <x v="26"/>
    <n v="1"/>
    <n v="1386.1"/>
  </r>
  <r>
    <x v="54"/>
    <x v="533"/>
    <x v="31"/>
    <n v="1"/>
    <n v="472.43"/>
  </r>
  <r>
    <x v="54"/>
    <x v="533"/>
    <x v="41"/>
    <n v="7"/>
    <n v="3101"/>
  </r>
  <r>
    <x v="54"/>
    <x v="533"/>
    <x v="5"/>
    <n v="1"/>
    <n v="852.04"/>
  </r>
  <r>
    <x v="54"/>
    <x v="533"/>
    <x v="19"/>
    <n v="1"/>
    <n v="891.02"/>
  </r>
  <r>
    <x v="54"/>
    <x v="533"/>
    <x v="29"/>
    <n v="2"/>
    <n v="1739.96"/>
  </r>
  <r>
    <x v="54"/>
    <x v="533"/>
    <x v="20"/>
    <n v="4"/>
    <n v="1356.08"/>
  </r>
  <r>
    <x v="54"/>
    <x v="533"/>
    <x v="83"/>
    <n v="2"/>
    <n v="773.74"/>
  </r>
  <r>
    <x v="54"/>
    <x v="533"/>
    <x v="65"/>
    <n v="1"/>
    <n v="874.92000000000007"/>
  </r>
  <r>
    <x v="54"/>
    <x v="533"/>
    <x v="127"/>
    <n v="1"/>
    <n v="720.14"/>
  </r>
  <r>
    <x v="54"/>
    <x v="533"/>
    <x v="66"/>
    <n v="2"/>
    <n v="1028.3399999999999"/>
  </r>
  <r>
    <x v="54"/>
    <x v="533"/>
    <x v="34"/>
    <n v="1"/>
    <n v="2003.42"/>
  </r>
  <r>
    <x v="54"/>
    <x v="533"/>
    <x v="113"/>
    <n v="1"/>
    <n v="3204.36"/>
  </r>
  <r>
    <x v="54"/>
    <x v="533"/>
    <x v="85"/>
    <n v="1"/>
    <n v="3204.36"/>
  </r>
  <r>
    <x v="54"/>
    <x v="533"/>
    <x v="86"/>
    <n v="1"/>
    <n v="3204.36"/>
  </r>
  <r>
    <x v="54"/>
    <x v="533"/>
    <x v="57"/>
    <n v="1"/>
    <n v="966.74"/>
  </r>
  <r>
    <x v="54"/>
    <x v="533"/>
    <x v="13"/>
    <n v="3"/>
    <n v="919.41000000000008"/>
  </r>
  <r>
    <x v="54"/>
    <x v="534"/>
    <x v="17"/>
    <n v="37"/>
    <n v="33775.12000000001"/>
  </r>
  <r>
    <x v="54"/>
    <x v="535"/>
    <x v="30"/>
    <n v="2"/>
    <n v="1392.72"/>
  </r>
  <r>
    <x v="54"/>
    <x v="535"/>
    <x v="0"/>
    <n v="6"/>
    <n v="3678.84"/>
  </r>
  <r>
    <x v="54"/>
    <x v="535"/>
    <x v="37"/>
    <n v="4"/>
    <n v="2697.76"/>
  </r>
  <r>
    <x v="54"/>
    <x v="535"/>
    <x v="169"/>
    <n v="9"/>
    <n v="7278.66"/>
  </r>
  <r>
    <x v="54"/>
    <x v="535"/>
    <x v="24"/>
    <n v="8"/>
    <n v="11132.32"/>
  </r>
  <r>
    <x v="54"/>
    <x v="535"/>
    <x v="184"/>
    <n v="1"/>
    <n v="210.05"/>
  </r>
  <r>
    <x v="54"/>
    <x v="535"/>
    <x v="33"/>
    <n v="5"/>
    <n v="3159.4"/>
  </r>
  <r>
    <x v="54"/>
    <x v="535"/>
    <x v="49"/>
    <n v="1"/>
    <n v="1079.8400000000001"/>
  </r>
  <r>
    <x v="54"/>
    <x v="535"/>
    <x v="19"/>
    <n v="13"/>
    <n v="11583.26"/>
  </r>
  <r>
    <x v="54"/>
    <x v="535"/>
    <x v="29"/>
    <n v="14"/>
    <n v="12179.720000000001"/>
  </r>
  <r>
    <x v="54"/>
    <x v="535"/>
    <x v="27"/>
    <n v="1"/>
    <n v="1268.06"/>
  </r>
  <r>
    <x v="54"/>
    <x v="535"/>
    <x v="20"/>
    <n v="5"/>
    <n v="1695.1"/>
  </r>
  <r>
    <x v="54"/>
    <x v="535"/>
    <x v="28"/>
    <n v="5"/>
    <n v="5289.4000000000005"/>
  </r>
  <r>
    <x v="54"/>
    <x v="535"/>
    <x v="6"/>
    <n v="7"/>
    <n v="3067.6800000000003"/>
  </r>
  <r>
    <x v="54"/>
    <x v="535"/>
    <x v="64"/>
    <n v="3"/>
    <n v="274.47000000000003"/>
  </r>
  <r>
    <x v="54"/>
    <x v="535"/>
    <x v="138"/>
    <n v="2"/>
    <n v="1111.6600000000001"/>
  </r>
  <r>
    <x v="54"/>
    <x v="535"/>
    <x v="36"/>
    <n v="9"/>
    <n v="10476.719999999999"/>
  </r>
  <r>
    <x v="54"/>
    <x v="535"/>
    <x v="57"/>
    <n v="1"/>
    <n v="966.74"/>
  </r>
  <r>
    <x v="54"/>
    <x v="535"/>
    <x v="13"/>
    <n v="1"/>
    <n v="306.47000000000003"/>
  </r>
  <r>
    <x v="54"/>
    <x v="536"/>
    <x v="17"/>
    <n v="97"/>
    <n v="78848.87000000001"/>
  </r>
  <r>
    <x v="54"/>
    <x v="537"/>
    <x v="30"/>
    <n v="1"/>
    <n v="696.36"/>
  </r>
  <r>
    <x v="54"/>
    <x v="537"/>
    <x v="0"/>
    <n v="2"/>
    <n v="1226.28"/>
  </r>
  <r>
    <x v="54"/>
    <x v="537"/>
    <x v="24"/>
    <n v="8"/>
    <n v="11132.32"/>
  </r>
  <r>
    <x v="54"/>
    <x v="537"/>
    <x v="31"/>
    <n v="14"/>
    <n v="6614.02"/>
  </r>
  <r>
    <x v="54"/>
    <x v="537"/>
    <x v="185"/>
    <n v="2"/>
    <n v="745.07999999999993"/>
  </r>
  <r>
    <x v="54"/>
    <x v="537"/>
    <x v="125"/>
    <n v="1"/>
    <n v="45"/>
  </r>
  <r>
    <x v="54"/>
    <x v="537"/>
    <x v="131"/>
    <n v="1"/>
    <n v="402.85"/>
  </r>
  <r>
    <x v="54"/>
    <x v="537"/>
    <x v="33"/>
    <n v="3"/>
    <n v="1895.6399999999999"/>
  </r>
  <r>
    <x v="54"/>
    <x v="537"/>
    <x v="5"/>
    <n v="2"/>
    <n v="1704.08"/>
  </r>
  <r>
    <x v="54"/>
    <x v="537"/>
    <x v="25"/>
    <n v="1"/>
    <n v="920.16000000000008"/>
  </r>
  <r>
    <x v="54"/>
    <x v="537"/>
    <x v="27"/>
    <n v="4"/>
    <n v="5072.24"/>
  </r>
  <r>
    <x v="54"/>
    <x v="537"/>
    <x v="20"/>
    <n v="117"/>
    <n v="39665.339999999997"/>
  </r>
  <r>
    <x v="54"/>
    <x v="537"/>
    <x v="28"/>
    <n v="4"/>
    <n v="4231.5200000000004"/>
  </r>
  <r>
    <x v="54"/>
    <x v="537"/>
    <x v="82"/>
    <n v="1"/>
    <n v="509.86"/>
  </r>
  <r>
    <x v="54"/>
    <x v="537"/>
    <x v="66"/>
    <n v="1"/>
    <n v="514.16999999999996"/>
  </r>
  <r>
    <x v="54"/>
    <x v="537"/>
    <x v="6"/>
    <n v="11"/>
    <n v="4820.6400000000003"/>
  </r>
  <r>
    <x v="54"/>
    <x v="537"/>
    <x v="34"/>
    <n v="6"/>
    <n v="12020.52"/>
  </r>
  <r>
    <x v="54"/>
    <x v="537"/>
    <x v="64"/>
    <n v="3"/>
    <n v="274.47000000000003"/>
  </r>
  <r>
    <x v="54"/>
    <x v="537"/>
    <x v="39"/>
    <n v="2"/>
    <n v="1805.48"/>
  </r>
  <r>
    <x v="54"/>
    <x v="537"/>
    <x v="155"/>
    <n v="1"/>
    <n v="702.7"/>
  </r>
  <r>
    <x v="54"/>
    <x v="537"/>
    <x v="36"/>
    <n v="7"/>
    <n v="8148.5599999999995"/>
  </r>
  <r>
    <x v="54"/>
    <x v="537"/>
    <x v="57"/>
    <n v="18"/>
    <n v="17401.32"/>
  </r>
  <r>
    <x v="54"/>
    <x v="537"/>
    <x v="13"/>
    <n v="9"/>
    <n v="2758.2300000000005"/>
  </r>
  <r>
    <x v="54"/>
    <x v="538"/>
    <x v="17"/>
    <n v="219"/>
    <n v="123306.83999999998"/>
  </r>
  <r>
    <x v="54"/>
    <x v="539"/>
    <x v="1"/>
    <n v="1"/>
    <n v="3082.6800000000003"/>
  </r>
  <r>
    <x v="54"/>
    <x v="539"/>
    <x v="110"/>
    <n v="2"/>
    <n v="2779.52"/>
  </r>
  <r>
    <x v="54"/>
    <x v="539"/>
    <x v="111"/>
    <n v="1"/>
    <n v="970.74"/>
  </r>
  <r>
    <x v="54"/>
    <x v="539"/>
    <x v="147"/>
    <n v="1"/>
    <n v="358.58000000000004"/>
  </r>
  <r>
    <x v="54"/>
    <x v="539"/>
    <x v="49"/>
    <n v="1"/>
    <n v="1079.8400000000001"/>
  </r>
  <r>
    <x v="54"/>
    <x v="539"/>
    <x v="5"/>
    <n v="9"/>
    <n v="7668.36"/>
  </r>
  <r>
    <x v="54"/>
    <x v="539"/>
    <x v="29"/>
    <n v="1"/>
    <n v="869.98"/>
  </r>
  <r>
    <x v="54"/>
    <x v="539"/>
    <x v="7"/>
    <n v="1"/>
    <n v="1088.4000000000001"/>
  </r>
  <r>
    <x v="54"/>
    <x v="539"/>
    <x v="36"/>
    <n v="3"/>
    <n v="3492.24"/>
  </r>
  <r>
    <x v="54"/>
    <x v="539"/>
    <x v="13"/>
    <n v="1"/>
    <n v="306.47000000000003"/>
  </r>
  <r>
    <x v="54"/>
    <x v="540"/>
    <x v="17"/>
    <n v="21"/>
    <n v="21696.810000000005"/>
  </r>
  <r>
    <x v="54"/>
    <x v="541"/>
    <x v="37"/>
    <n v="1"/>
    <n v="674.44"/>
  </r>
  <r>
    <x v="54"/>
    <x v="541"/>
    <x v="3"/>
    <n v="1"/>
    <n v="45"/>
  </r>
  <r>
    <x v="54"/>
    <x v="541"/>
    <x v="24"/>
    <n v="8"/>
    <n v="11132.32"/>
  </r>
  <r>
    <x v="54"/>
    <x v="541"/>
    <x v="19"/>
    <n v="2"/>
    <n v="1782.04"/>
  </r>
  <r>
    <x v="54"/>
    <x v="541"/>
    <x v="29"/>
    <n v="2"/>
    <n v="1739.96"/>
  </r>
  <r>
    <x v="54"/>
    <x v="541"/>
    <x v="38"/>
    <n v="2"/>
    <n v="721.31999999999994"/>
  </r>
  <r>
    <x v="54"/>
    <x v="541"/>
    <x v="14"/>
    <n v="1"/>
    <n v="3239.34"/>
  </r>
  <r>
    <x v="54"/>
    <x v="542"/>
    <x v="17"/>
    <n v="17"/>
    <n v="19334.419999999998"/>
  </r>
  <r>
    <x v="54"/>
    <x v="543"/>
    <x v="30"/>
    <n v="1"/>
    <n v="696.36"/>
  </r>
  <r>
    <x v="54"/>
    <x v="543"/>
    <x v="24"/>
    <n v="1"/>
    <n v="1391.54"/>
  </r>
  <r>
    <x v="54"/>
    <x v="543"/>
    <x v="49"/>
    <n v="2"/>
    <n v="2159.6800000000003"/>
  </r>
  <r>
    <x v="54"/>
    <x v="543"/>
    <x v="5"/>
    <n v="1"/>
    <n v="852.04"/>
  </r>
  <r>
    <x v="54"/>
    <x v="543"/>
    <x v="19"/>
    <n v="3"/>
    <n v="2673.06"/>
  </r>
  <r>
    <x v="54"/>
    <x v="543"/>
    <x v="29"/>
    <n v="2"/>
    <n v="1739.96"/>
  </r>
  <r>
    <x v="54"/>
    <x v="543"/>
    <x v="83"/>
    <n v="1"/>
    <n v="386.87"/>
  </r>
  <r>
    <x v="54"/>
    <x v="543"/>
    <x v="64"/>
    <n v="1"/>
    <n v="91.490000000000009"/>
  </r>
  <r>
    <x v="54"/>
    <x v="543"/>
    <x v="99"/>
    <n v="1"/>
    <n v="247.46"/>
  </r>
  <r>
    <x v="54"/>
    <x v="543"/>
    <x v="39"/>
    <n v="1"/>
    <n v="902.74"/>
  </r>
  <r>
    <x v="54"/>
    <x v="544"/>
    <x v="17"/>
    <n v="14"/>
    <n v="11141.199999999999"/>
  </r>
  <r>
    <x v="54"/>
    <x v="545"/>
    <x v="24"/>
    <n v="1"/>
    <n v="1391.54"/>
  </r>
  <r>
    <x v="54"/>
    <x v="545"/>
    <x v="29"/>
    <n v="1"/>
    <n v="869.98"/>
  </r>
  <r>
    <x v="54"/>
    <x v="545"/>
    <x v="27"/>
    <n v="8"/>
    <n v="10144.48"/>
  </r>
  <r>
    <x v="54"/>
    <x v="545"/>
    <x v="83"/>
    <n v="1"/>
    <n v="386.87"/>
  </r>
  <r>
    <x v="54"/>
    <x v="545"/>
    <x v="82"/>
    <n v="1"/>
    <n v="509.86"/>
  </r>
  <r>
    <x v="54"/>
    <x v="545"/>
    <x v="6"/>
    <n v="1"/>
    <n v="438.24"/>
  </r>
  <r>
    <x v="54"/>
    <x v="545"/>
    <x v="13"/>
    <n v="3"/>
    <n v="919.41000000000008"/>
  </r>
  <r>
    <x v="54"/>
    <x v="546"/>
    <x v="17"/>
    <n v="16"/>
    <n v="14660.380000000001"/>
  </r>
  <r>
    <x v="54"/>
    <x v="547"/>
    <x v="30"/>
    <n v="6"/>
    <n v="4178.16"/>
  </r>
  <r>
    <x v="54"/>
    <x v="547"/>
    <x v="0"/>
    <n v="33"/>
    <n v="20233.62"/>
  </r>
  <r>
    <x v="54"/>
    <x v="547"/>
    <x v="37"/>
    <n v="43"/>
    <n v="29000.920000000002"/>
  </r>
  <r>
    <x v="54"/>
    <x v="547"/>
    <x v="147"/>
    <n v="2"/>
    <n v="717.16000000000008"/>
  </r>
  <r>
    <x v="54"/>
    <x v="547"/>
    <x v="5"/>
    <n v="3"/>
    <n v="2556.12"/>
  </r>
  <r>
    <x v="54"/>
    <x v="547"/>
    <x v="19"/>
    <n v="1"/>
    <n v="891.02"/>
  </r>
  <r>
    <x v="54"/>
    <x v="547"/>
    <x v="29"/>
    <n v="4"/>
    <n v="3479.92"/>
  </r>
  <r>
    <x v="54"/>
    <x v="547"/>
    <x v="6"/>
    <n v="16"/>
    <n v="7011.84"/>
  </r>
  <r>
    <x v="54"/>
    <x v="547"/>
    <x v="34"/>
    <n v="3"/>
    <n v="6010.26"/>
  </r>
  <r>
    <x v="54"/>
    <x v="547"/>
    <x v="99"/>
    <n v="11"/>
    <n v="2722.06"/>
  </r>
  <r>
    <x v="54"/>
    <x v="547"/>
    <x v="46"/>
    <n v="2"/>
    <n v="1236.3"/>
  </r>
  <r>
    <x v="54"/>
    <x v="547"/>
    <x v="12"/>
    <n v="1"/>
    <n v="515.12"/>
  </r>
  <r>
    <x v="54"/>
    <x v="547"/>
    <x v="122"/>
    <n v="1"/>
    <n v="315.64999999999998"/>
  </r>
  <r>
    <x v="54"/>
    <x v="547"/>
    <x v="13"/>
    <n v="1"/>
    <n v="306.47000000000003"/>
  </r>
  <r>
    <x v="54"/>
    <x v="548"/>
    <x v="17"/>
    <n v="127"/>
    <n v="79174.619999999981"/>
  </r>
  <r>
    <x v="54"/>
    <x v="549"/>
    <x v="30"/>
    <n v="3"/>
    <n v="2089.08"/>
  </r>
  <r>
    <x v="54"/>
    <x v="549"/>
    <x v="37"/>
    <n v="6"/>
    <n v="4046.6400000000003"/>
  </r>
  <r>
    <x v="54"/>
    <x v="549"/>
    <x v="50"/>
    <n v="2"/>
    <n v="4619.3599999999997"/>
  </r>
  <r>
    <x v="54"/>
    <x v="549"/>
    <x v="110"/>
    <n v="3"/>
    <n v="4169.28"/>
  </r>
  <r>
    <x v="54"/>
    <x v="549"/>
    <x v="111"/>
    <n v="1"/>
    <n v="970.74"/>
  </r>
  <r>
    <x v="54"/>
    <x v="549"/>
    <x v="41"/>
    <n v="14"/>
    <n v="6202"/>
  </r>
  <r>
    <x v="54"/>
    <x v="549"/>
    <x v="29"/>
    <n v="1"/>
    <n v="869.98"/>
  </r>
  <r>
    <x v="54"/>
    <x v="549"/>
    <x v="20"/>
    <n v="1"/>
    <n v="339.02"/>
  </r>
  <r>
    <x v="54"/>
    <x v="549"/>
    <x v="6"/>
    <n v="6"/>
    <n v="2629.44"/>
  </r>
  <r>
    <x v="54"/>
    <x v="549"/>
    <x v="8"/>
    <n v="1"/>
    <n v="205.53"/>
  </r>
  <r>
    <x v="54"/>
    <x v="549"/>
    <x v="39"/>
    <n v="1"/>
    <n v="902.74"/>
  </r>
  <r>
    <x v="54"/>
    <x v="549"/>
    <x v="67"/>
    <n v="1"/>
    <n v="755.18000000000006"/>
  </r>
  <r>
    <x v="54"/>
    <x v="549"/>
    <x v="36"/>
    <n v="4"/>
    <n v="4656.32"/>
  </r>
  <r>
    <x v="54"/>
    <x v="549"/>
    <x v="13"/>
    <n v="5"/>
    <n v="1532.3500000000001"/>
  </r>
  <r>
    <x v="54"/>
    <x v="550"/>
    <x v="17"/>
    <n v="49"/>
    <n v="33987.659999999996"/>
  </r>
  <r>
    <x v="54"/>
    <x v="551"/>
    <x v="0"/>
    <n v="1"/>
    <n v="613.14"/>
  </r>
  <r>
    <x v="54"/>
    <x v="551"/>
    <x v="24"/>
    <n v="4"/>
    <n v="5566.16"/>
  </r>
  <r>
    <x v="54"/>
    <x v="551"/>
    <x v="4"/>
    <n v="1"/>
    <n v="1119.74"/>
  </r>
  <r>
    <x v="54"/>
    <x v="551"/>
    <x v="49"/>
    <n v="2"/>
    <n v="2159.6800000000003"/>
  </r>
  <r>
    <x v="54"/>
    <x v="551"/>
    <x v="19"/>
    <n v="4"/>
    <n v="3564.08"/>
  </r>
  <r>
    <x v="54"/>
    <x v="551"/>
    <x v="29"/>
    <n v="1"/>
    <n v="869.98"/>
  </r>
  <r>
    <x v="54"/>
    <x v="551"/>
    <x v="20"/>
    <n v="2"/>
    <n v="678.04"/>
  </r>
  <r>
    <x v="54"/>
    <x v="551"/>
    <x v="66"/>
    <n v="1"/>
    <n v="514.16999999999996"/>
  </r>
  <r>
    <x v="54"/>
    <x v="552"/>
    <x v="17"/>
    <n v="16"/>
    <n v="15084.99"/>
  </r>
  <r>
    <x v="54"/>
    <x v="553"/>
    <x v="0"/>
    <n v="2"/>
    <n v="1226.28"/>
  </r>
  <r>
    <x v="54"/>
    <x v="553"/>
    <x v="24"/>
    <n v="119"/>
    <n v="165593.26"/>
  </r>
  <r>
    <x v="54"/>
    <x v="553"/>
    <x v="26"/>
    <n v="1"/>
    <n v="1386.1"/>
  </r>
  <r>
    <x v="54"/>
    <x v="553"/>
    <x v="110"/>
    <n v="23"/>
    <n v="31964.48"/>
  </r>
  <r>
    <x v="54"/>
    <x v="553"/>
    <x v="44"/>
    <n v="10"/>
    <n v="7459.2000000000007"/>
  </r>
  <r>
    <x v="54"/>
    <x v="553"/>
    <x v="171"/>
    <n v="1"/>
    <n v="745.92000000000007"/>
  </r>
  <r>
    <x v="54"/>
    <x v="553"/>
    <x v="147"/>
    <n v="1"/>
    <n v="358.58000000000004"/>
  </r>
  <r>
    <x v="54"/>
    <x v="553"/>
    <x v="4"/>
    <n v="12"/>
    <n v="13436.880000000001"/>
  </r>
  <r>
    <x v="54"/>
    <x v="553"/>
    <x v="49"/>
    <n v="30"/>
    <n v="32395.200000000004"/>
  </r>
  <r>
    <x v="54"/>
    <x v="553"/>
    <x v="5"/>
    <n v="18"/>
    <n v="15336.72"/>
  </r>
  <r>
    <x v="54"/>
    <x v="553"/>
    <x v="19"/>
    <n v="115"/>
    <n v="102467.3"/>
  </r>
  <r>
    <x v="54"/>
    <x v="553"/>
    <x v="29"/>
    <n v="200"/>
    <n v="173996"/>
  </r>
  <r>
    <x v="54"/>
    <x v="553"/>
    <x v="38"/>
    <n v="1"/>
    <n v="360.65999999999997"/>
  </r>
  <r>
    <x v="54"/>
    <x v="553"/>
    <x v="42"/>
    <n v="1"/>
    <n v="546.04"/>
  </r>
  <r>
    <x v="54"/>
    <x v="553"/>
    <x v="27"/>
    <n v="1"/>
    <n v="1268.06"/>
  </r>
  <r>
    <x v="54"/>
    <x v="553"/>
    <x v="83"/>
    <n v="5"/>
    <n v="1934.35"/>
  </r>
  <r>
    <x v="54"/>
    <x v="553"/>
    <x v="28"/>
    <n v="1"/>
    <n v="1057.8800000000001"/>
  </r>
  <r>
    <x v="54"/>
    <x v="553"/>
    <x v="73"/>
    <n v="1"/>
    <n v="770.64"/>
  </r>
  <r>
    <x v="54"/>
    <x v="553"/>
    <x v="127"/>
    <n v="1"/>
    <n v="720.14"/>
  </r>
  <r>
    <x v="54"/>
    <x v="553"/>
    <x v="157"/>
    <n v="1"/>
    <n v="1316.38"/>
  </r>
  <r>
    <x v="54"/>
    <x v="553"/>
    <x v="66"/>
    <n v="25"/>
    <n v="12854.249999999998"/>
  </r>
  <r>
    <x v="54"/>
    <x v="553"/>
    <x v="6"/>
    <n v="615"/>
    <n v="269517.59999999998"/>
  </r>
  <r>
    <x v="54"/>
    <x v="553"/>
    <x v="7"/>
    <n v="1"/>
    <n v="1088.4000000000001"/>
  </r>
  <r>
    <x v="54"/>
    <x v="553"/>
    <x v="146"/>
    <n v="7"/>
    <n v="1942.3600000000001"/>
  </r>
  <r>
    <x v="54"/>
    <x v="553"/>
    <x v="64"/>
    <n v="1"/>
    <n v="91.490000000000009"/>
  </r>
  <r>
    <x v="54"/>
    <x v="553"/>
    <x v="97"/>
    <n v="1"/>
    <n v="465.59000000000003"/>
  </r>
  <r>
    <x v="54"/>
    <x v="553"/>
    <x v="151"/>
    <n v="2"/>
    <n v="238.7"/>
  </r>
  <r>
    <x v="54"/>
    <x v="553"/>
    <x v="186"/>
    <n v="1"/>
    <n v="336.6"/>
  </r>
  <r>
    <x v="54"/>
    <x v="553"/>
    <x v="10"/>
    <n v="12"/>
    <n v="6167.2800000000007"/>
  </r>
  <r>
    <x v="54"/>
    <x v="553"/>
    <x v="187"/>
    <n v="1"/>
    <n v="119.35"/>
  </r>
  <r>
    <x v="54"/>
    <x v="553"/>
    <x v="153"/>
    <n v="1"/>
    <n v="192.60000000000002"/>
  </r>
  <r>
    <x v="54"/>
    <x v="553"/>
    <x v="36"/>
    <n v="6"/>
    <n v="6984.48"/>
  </r>
  <r>
    <x v="54"/>
    <x v="553"/>
    <x v="57"/>
    <n v="3"/>
    <n v="2900.2200000000003"/>
  </r>
  <r>
    <x v="54"/>
    <x v="553"/>
    <x v="13"/>
    <n v="1"/>
    <n v="306.47000000000003"/>
  </r>
  <r>
    <x v="54"/>
    <x v="553"/>
    <x v="188"/>
    <n v="1"/>
    <n v="128.44"/>
  </r>
  <r>
    <x v="54"/>
    <x v="554"/>
    <x v="17"/>
    <n v="1222"/>
    <n v="857673.89999999991"/>
  </r>
  <r>
    <x v="55"/>
    <x v="20"/>
    <x v="17"/>
    <n v="2247"/>
    <n v="1579457.999999999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468">
  <r>
    <x v="0"/>
    <x v="0"/>
    <x v="0"/>
    <n v="1"/>
    <n v="613.14"/>
  </r>
  <r>
    <x v="0"/>
    <x v="0"/>
    <x v="1"/>
    <n v="2"/>
    <n v="2783.08"/>
  </r>
  <r>
    <x v="0"/>
    <x v="0"/>
    <x v="2"/>
    <n v="2"/>
    <n v="1263.76"/>
  </r>
  <r>
    <x v="0"/>
    <x v="0"/>
    <x v="3"/>
    <n v="1"/>
    <n v="1079.8400000000001"/>
  </r>
  <r>
    <x v="0"/>
    <x v="0"/>
    <x v="4"/>
    <n v="9"/>
    <n v="8019.1800000000021"/>
  </r>
  <r>
    <x v="0"/>
    <x v="0"/>
    <x v="5"/>
    <n v="8"/>
    <n v="7361.28"/>
  </r>
  <r>
    <x v="0"/>
    <x v="0"/>
    <x v="6"/>
    <n v="1"/>
    <n v="1268.06"/>
  </r>
  <r>
    <x v="0"/>
    <x v="0"/>
    <x v="7"/>
    <n v="1"/>
    <n v="339.02"/>
  </r>
  <r>
    <x v="0"/>
    <x v="0"/>
    <x v="8"/>
    <n v="4"/>
    <n v="4231.5200000000004"/>
  </r>
  <r>
    <x v="0"/>
    <x v="0"/>
    <x v="9"/>
    <n v="1"/>
    <n v="2003.42"/>
  </r>
  <r>
    <x v="0"/>
    <x v="0"/>
    <x v="10"/>
    <n v="1"/>
    <n v="243.81"/>
  </r>
  <r>
    <x v="0"/>
    <x v="0"/>
    <x v="11"/>
    <n v="1"/>
    <n v="513.94000000000005"/>
  </r>
  <r>
    <x v="0"/>
    <x v="0"/>
    <x v="12"/>
    <n v="6"/>
    <n v="1838.8200000000002"/>
  </r>
  <r>
    <x v="0"/>
    <x v="0"/>
    <x v="13"/>
    <n v="2"/>
    <n v="6478.68"/>
  </r>
  <r>
    <x v="0"/>
    <x v="1"/>
    <x v="14"/>
    <n v="40"/>
    <n v="38037.550000000003"/>
  </r>
  <r>
    <x v="0"/>
    <x v="2"/>
    <x v="1"/>
    <n v="2"/>
    <n v="2783.08"/>
  </r>
  <r>
    <x v="0"/>
    <x v="2"/>
    <x v="15"/>
    <n v="1"/>
    <n v="1119.74"/>
  </r>
  <r>
    <x v="0"/>
    <x v="2"/>
    <x v="8"/>
    <n v="1"/>
    <n v="1057.8800000000001"/>
  </r>
  <r>
    <x v="0"/>
    <x v="3"/>
    <x v="14"/>
    <n v="4"/>
    <n v="4960.7"/>
  </r>
  <r>
    <x v="0"/>
    <x v="4"/>
    <x v="16"/>
    <n v="1"/>
    <n v="372.53999999999996"/>
  </r>
  <r>
    <x v="0"/>
    <x v="4"/>
    <x v="17"/>
    <n v="1"/>
    <n v="852.04"/>
  </r>
  <r>
    <x v="0"/>
    <x v="4"/>
    <x v="18"/>
    <n v="1"/>
    <n v="869.98"/>
  </r>
  <r>
    <x v="0"/>
    <x v="4"/>
    <x v="19"/>
    <n v="48"/>
    <n v="26209.920000000027"/>
  </r>
  <r>
    <x v="0"/>
    <x v="4"/>
    <x v="6"/>
    <n v="4"/>
    <n v="5072.24"/>
  </r>
  <r>
    <x v="0"/>
    <x v="4"/>
    <x v="7"/>
    <n v="115"/>
    <n v="38987.299999999974"/>
  </r>
  <r>
    <x v="0"/>
    <x v="4"/>
    <x v="8"/>
    <n v="3"/>
    <n v="3173.6400000000003"/>
  </r>
  <r>
    <x v="0"/>
    <x v="4"/>
    <x v="20"/>
    <n v="1"/>
    <n v="902.74"/>
  </r>
  <r>
    <x v="0"/>
    <x v="5"/>
    <x v="14"/>
    <n v="174"/>
    <n v="76440.400000000009"/>
  </r>
  <r>
    <x v="0"/>
    <x v="6"/>
    <x v="0"/>
    <n v="1"/>
    <n v="613.14"/>
  </r>
  <r>
    <x v="0"/>
    <x v="6"/>
    <x v="21"/>
    <n v="1"/>
    <n v="45"/>
  </r>
  <r>
    <x v="0"/>
    <x v="6"/>
    <x v="22"/>
    <n v="1"/>
    <n v="90"/>
  </r>
  <r>
    <x v="0"/>
    <x v="6"/>
    <x v="2"/>
    <n v="3"/>
    <n v="1895.6399999999999"/>
  </r>
  <r>
    <x v="0"/>
    <x v="6"/>
    <x v="18"/>
    <n v="1"/>
    <n v="869.98"/>
  </r>
  <r>
    <x v="0"/>
    <x v="6"/>
    <x v="23"/>
    <n v="1"/>
    <n v="173.32999999999998"/>
  </r>
  <r>
    <x v="0"/>
    <x v="6"/>
    <x v="8"/>
    <n v="1"/>
    <n v="1057.8800000000001"/>
  </r>
  <r>
    <x v="0"/>
    <x v="6"/>
    <x v="24"/>
    <n v="2"/>
    <n v="2315.56"/>
  </r>
  <r>
    <x v="0"/>
    <x v="6"/>
    <x v="25"/>
    <n v="1"/>
    <n v="1189.3600000000001"/>
  </r>
  <r>
    <x v="0"/>
    <x v="6"/>
    <x v="26"/>
    <n v="1"/>
    <n v="702.7"/>
  </r>
  <r>
    <x v="0"/>
    <x v="6"/>
    <x v="27"/>
    <n v="1"/>
    <n v="695.24"/>
  </r>
  <r>
    <x v="0"/>
    <x v="7"/>
    <x v="14"/>
    <n v="14"/>
    <n v="9647.83"/>
  </r>
  <r>
    <x v="0"/>
    <x v="8"/>
    <x v="28"/>
    <n v="1"/>
    <n v="1386.1"/>
  </r>
  <r>
    <x v="0"/>
    <x v="9"/>
    <x v="14"/>
    <n v="1"/>
    <n v="1386.1"/>
  </r>
  <r>
    <x v="0"/>
    <x v="10"/>
    <x v="29"/>
    <n v="1"/>
    <n v="421.4"/>
  </r>
  <r>
    <x v="0"/>
    <x v="10"/>
    <x v="30"/>
    <n v="1"/>
    <n v="1280.75"/>
  </r>
  <r>
    <x v="0"/>
    <x v="10"/>
    <x v="17"/>
    <n v="1"/>
    <n v="852.04"/>
  </r>
  <r>
    <x v="0"/>
    <x v="10"/>
    <x v="4"/>
    <n v="1"/>
    <n v="891.02"/>
  </r>
  <r>
    <x v="0"/>
    <x v="10"/>
    <x v="8"/>
    <n v="1"/>
    <n v="1057.8800000000001"/>
  </r>
  <r>
    <x v="0"/>
    <x v="10"/>
    <x v="31"/>
    <n v="1"/>
    <n v="874.92000000000007"/>
  </r>
  <r>
    <x v="0"/>
    <x v="10"/>
    <x v="32"/>
    <n v="1"/>
    <n v="509.86"/>
  </r>
  <r>
    <x v="0"/>
    <x v="10"/>
    <x v="33"/>
    <n v="1"/>
    <n v="438.24"/>
  </r>
  <r>
    <x v="0"/>
    <x v="11"/>
    <x v="14"/>
    <n v="8"/>
    <n v="6326.11"/>
  </r>
  <r>
    <x v="0"/>
    <x v="12"/>
    <x v="1"/>
    <n v="1"/>
    <n v="1391.54"/>
  </r>
  <r>
    <x v="0"/>
    <x v="12"/>
    <x v="34"/>
    <n v="1"/>
    <n v="472.43"/>
  </r>
  <r>
    <x v="0"/>
    <x v="12"/>
    <x v="17"/>
    <n v="1"/>
    <n v="852.04"/>
  </r>
  <r>
    <x v="0"/>
    <x v="12"/>
    <x v="4"/>
    <n v="1"/>
    <n v="891.02"/>
  </r>
  <r>
    <x v="0"/>
    <x v="12"/>
    <x v="7"/>
    <n v="7"/>
    <n v="2373.14"/>
  </r>
  <r>
    <x v="0"/>
    <x v="12"/>
    <x v="8"/>
    <n v="6"/>
    <n v="6347.2800000000007"/>
  </r>
  <r>
    <x v="0"/>
    <x v="13"/>
    <x v="14"/>
    <n v="17"/>
    <n v="12327.45"/>
  </r>
  <r>
    <x v="0"/>
    <x v="14"/>
    <x v="28"/>
    <n v="5"/>
    <n v="6930.5"/>
  </r>
  <r>
    <x v="0"/>
    <x v="14"/>
    <x v="15"/>
    <n v="1"/>
    <n v="1119.74"/>
  </r>
  <r>
    <x v="0"/>
    <x v="14"/>
    <x v="17"/>
    <n v="3"/>
    <n v="2556.12"/>
  </r>
  <r>
    <x v="0"/>
    <x v="14"/>
    <x v="4"/>
    <n v="3"/>
    <n v="2673.06"/>
  </r>
  <r>
    <x v="0"/>
    <x v="14"/>
    <x v="18"/>
    <n v="2"/>
    <n v="1739.96"/>
  </r>
  <r>
    <x v="0"/>
    <x v="15"/>
    <x v="14"/>
    <n v="14"/>
    <n v="15019.380000000001"/>
  </r>
  <r>
    <x v="0"/>
    <x v="16"/>
    <x v="6"/>
    <n v="1"/>
    <n v="1268.06"/>
  </r>
  <r>
    <x v="0"/>
    <x v="16"/>
    <x v="33"/>
    <n v="2"/>
    <n v="876.48"/>
  </r>
  <r>
    <x v="0"/>
    <x v="16"/>
    <x v="35"/>
    <n v="2"/>
    <n v="2176.8000000000002"/>
  </r>
  <r>
    <x v="0"/>
    <x v="17"/>
    <x v="14"/>
    <n v="5"/>
    <n v="4321.34"/>
  </r>
  <r>
    <x v="0"/>
    <x v="18"/>
    <x v="23"/>
    <n v="1"/>
    <n v="173.32999999999998"/>
  </r>
  <r>
    <x v="0"/>
    <x v="18"/>
    <x v="7"/>
    <n v="4"/>
    <n v="1356.08"/>
  </r>
  <r>
    <x v="0"/>
    <x v="19"/>
    <x v="14"/>
    <n v="5"/>
    <n v="1529.4099999999999"/>
  </r>
  <r>
    <x v="1"/>
    <x v="20"/>
    <x v="14"/>
    <n v="282"/>
    <n v="169951.27"/>
  </r>
  <r>
    <x v="2"/>
    <x v="21"/>
    <x v="36"/>
    <n v="6"/>
    <n v="4178.16"/>
  </r>
  <r>
    <x v="2"/>
    <x v="21"/>
    <x v="0"/>
    <n v="6"/>
    <n v="3678.8399999999997"/>
  </r>
  <r>
    <x v="2"/>
    <x v="21"/>
    <x v="37"/>
    <n v="1"/>
    <n v="674.44"/>
  </r>
  <r>
    <x v="2"/>
    <x v="21"/>
    <x v="38"/>
    <n v="1"/>
    <n v="1226.7"/>
  </r>
  <r>
    <x v="2"/>
    <x v="21"/>
    <x v="39"/>
    <n v="1"/>
    <n v="2309.6799999999998"/>
  </r>
  <r>
    <x v="2"/>
    <x v="21"/>
    <x v="1"/>
    <n v="8"/>
    <n v="11132.32"/>
  </r>
  <r>
    <x v="2"/>
    <x v="21"/>
    <x v="34"/>
    <n v="1"/>
    <n v="472.43"/>
  </r>
  <r>
    <x v="2"/>
    <x v="21"/>
    <x v="40"/>
    <n v="2"/>
    <n v="745.07999999999993"/>
  </r>
  <r>
    <x v="2"/>
    <x v="21"/>
    <x v="41"/>
    <n v="1"/>
    <n v="1389.76"/>
  </r>
  <r>
    <x v="2"/>
    <x v="21"/>
    <x v="42"/>
    <n v="1"/>
    <n v="515.97"/>
  </r>
  <r>
    <x v="2"/>
    <x v="21"/>
    <x v="43"/>
    <n v="1"/>
    <n v="403"/>
  </r>
  <r>
    <x v="2"/>
    <x v="21"/>
    <x v="2"/>
    <n v="4"/>
    <n v="2527.52"/>
  </r>
  <r>
    <x v="2"/>
    <x v="21"/>
    <x v="17"/>
    <n v="14"/>
    <n v="11928.560000000001"/>
  </r>
  <r>
    <x v="2"/>
    <x v="21"/>
    <x v="4"/>
    <n v="1"/>
    <n v="891.02"/>
  </r>
  <r>
    <x v="2"/>
    <x v="21"/>
    <x v="18"/>
    <n v="10"/>
    <n v="8699.7999999999975"/>
  </r>
  <r>
    <x v="2"/>
    <x v="21"/>
    <x v="19"/>
    <n v="1"/>
    <n v="546.04"/>
  </r>
  <r>
    <x v="2"/>
    <x v="21"/>
    <x v="6"/>
    <n v="10"/>
    <n v="12680.599999999997"/>
  </r>
  <r>
    <x v="2"/>
    <x v="21"/>
    <x v="7"/>
    <n v="9"/>
    <n v="3051.18"/>
  </r>
  <r>
    <x v="2"/>
    <x v="21"/>
    <x v="8"/>
    <n v="5"/>
    <n v="5289.4000000000005"/>
  </r>
  <r>
    <x v="2"/>
    <x v="21"/>
    <x v="31"/>
    <n v="1"/>
    <n v="874.92000000000007"/>
  </r>
  <r>
    <x v="2"/>
    <x v="21"/>
    <x v="44"/>
    <n v="1"/>
    <n v="1683.48"/>
  </r>
  <r>
    <x v="2"/>
    <x v="21"/>
    <x v="45"/>
    <n v="1"/>
    <n v="1636.48"/>
  </r>
  <r>
    <x v="2"/>
    <x v="21"/>
    <x v="32"/>
    <n v="1"/>
    <n v="509.86"/>
  </r>
  <r>
    <x v="2"/>
    <x v="21"/>
    <x v="46"/>
    <n v="1"/>
    <n v="770.64"/>
  </r>
  <r>
    <x v="2"/>
    <x v="21"/>
    <x v="9"/>
    <n v="3"/>
    <n v="6010.26"/>
  </r>
  <r>
    <x v="2"/>
    <x v="21"/>
    <x v="20"/>
    <n v="3"/>
    <n v="2708.2200000000003"/>
  </r>
  <r>
    <x v="2"/>
    <x v="21"/>
    <x v="26"/>
    <n v="1"/>
    <n v="702.7"/>
  </r>
  <r>
    <x v="2"/>
    <x v="21"/>
    <x v="11"/>
    <n v="3"/>
    <n v="1541.8200000000002"/>
  </r>
  <r>
    <x v="2"/>
    <x v="21"/>
    <x v="27"/>
    <n v="1"/>
    <n v="695.24"/>
  </r>
  <r>
    <x v="2"/>
    <x v="21"/>
    <x v="47"/>
    <n v="9"/>
    <n v="10476.719999999999"/>
  </r>
  <r>
    <x v="2"/>
    <x v="21"/>
    <x v="12"/>
    <n v="4"/>
    <n v="1225.8800000000001"/>
  </r>
  <r>
    <x v="2"/>
    <x v="22"/>
    <x v="14"/>
    <n v="112"/>
    <n v="101176.71999999999"/>
  </r>
  <r>
    <x v="2"/>
    <x v="23"/>
    <x v="1"/>
    <n v="1"/>
    <n v="1391.54"/>
  </r>
  <r>
    <x v="2"/>
    <x v="23"/>
    <x v="28"/>
    <n v="19"/>
    <n v="26335.899999999991"/>
  </r>
  <r>
    <x v="2"/>
    <x v="23"/>
    <x v="15"/>
    <n v="1"/>
    <n v="1119.74"/>
  </r>
  <r>
    <x v="2"/>
    <x v="23"/>
    <x v="17"/>
    <n v="5"/>
    <n v="4260.2"/>
  </r>
  <r>
    <x v="2"/>
    <x v="23"/>
    <x v="4"/>
    <n v="2"/>
    <n v="1782.04"/>
  </r>
  <r>
    <x v="2"/>
    <x v="23"/>
    <x v="18"/>
    <n v="12"/>
    <n v="10439.759999999997"/>
  </r>
  <r>
    <x v="2"/>
    <x v="23"/>
    <x v="6"/>
    <n v="8"/>
    <n v="10144.479999999998"/>
  </r>
  <r>
    <x v="2"/>
    <x v="23"/>
    <x v="8"/>
    <n v="2"/>
    <n v="2115.7600000000002"/>
  </r>
  <r>
    <x v="2"/>
    <x v="24"/>
    <x v="14"/>
    <n v="50"/>
    <n v="57589.419999999984"/>
  </r>
  <r>
    <x v="2"/>
    <x v="25"/>
    <x v="4"/>
    <n v="1"/>
    <n v="891.02"/>
  </r>
  <r>
    <x v="2"/>
    <x v="25"/>
    <x v="7"/>
    <n v="1"/>
    <n v="339.02"/>
  </r>
  <r>
    <x v="2"/>
    <x v="25"/>
    <x v="48"/>
    <n v="1"/>
    <n v="698.48"/>
  </r>
  <r>
    <x v="2"/>
    <x v="25"/>
    <x v="11"/>
    <n v="1"/>
    <n v="513.94000000000005"/>
  </r>
  <r>
    <x v="2"/>
    <x v="25"/>
    <x v="12"/>
    <n v="1"/>
    <n v="306.47000000000003"/>
  </r>
  <r>
    <x v="2"/>
    <x v="26"/>
    <x v="14"/>
    <n v="5"/>
    <n v="2748.9300000000003"/>
  </r>
  <r>
    <x v="2"/>
    <x v="27"/>
    <x v="1"/>
    <n v="2"/>
    <n v="2783.08"/>
  </r>
  <r>
    <x v="2"/>
    <x v="27"/>
    <x v="34"/>
    <n v="2"/>
    <n v="944.86"/>
  </r>
  <r>
    <x v="2"/>
    <x v="27"/>
    <x v="6"/>
    <n v="2"/>
    <n v="2536.12"/>
  </r>
  <r>
    <x v="2"/>
    <x v="27"/>
    <x v="7"/>
    <n v="2"/>
    <n v="678.04"/>
  </r>
  <r>
    <x v="2"/>
    <x v="27"/>
    <x v="9"/>
    <n v="1"/>
    <n v="2003.42"/>
  </r>
  <r>
    <x v="2"/>
    <x v="27"/>
    <x v="49"/>
    <n v="1"/>
    <n v="372.53999999999996"/>
  </r>
  <r>
    <x v="2"/>
    <x v="27"/>
    <x v="47"/>
    <n v="2"/>
    <n v="2328.16"/>
  </r>
  <r>
    <x v="2"/>
    <x v="28"/>
    <x v="14"/>
    <n v="12"/>
    <n v="11646.220000000001"/>
  </r>
  <r>
    <x v="2"/>
    <x v="29"/>
    <x v="50"/>
    <n v="1"/>
    <n v="513.33999999999992"/>
  </r>
  <r>
    <x v="2"/>
    <x v="30"/>
    <x v="14"/>
    <n v="1"/>
    <n v="513.33999999999992"/>
  </r>
  <r>
    <x v="2"/>
    <x v="31"/>
    <x v="37"/>
    <n v="1"/>
    <n v="674.44"/>
  </r>
  <r>
    <x v="2"/>
    <x v="31"/>
    <x v="51"/>
    <n v="1"/>
    <n v="443"/>
  </r>
  <r>
    <x v="2"/>
    <x v="31"/>
    <x v="19"/>
    <n v="1"/>
    <n v="546.04"/>
  </r>
  <r>
    <x v="2"/>
    <x v="31"/>
    <x v="6"/>
    <n v="1"/>
    <n v="1268.06"/>
  </r>
  <r>
    <x v="2"/>
    <x v="31"/>
    <x v="52"/>
    <n v="1"/>
    <n v="755.18000000000006"/>
  </r>
  <r>
    <x v="2"/>
    <x v="31"/>
    <x v="53"/>
    <n v="2"/>
    <n v="2315.56"/>
  </r>
  <r>
    <x v="2"/>
    <x v="32"/>
    <x v="14"/>
    <n v="7"/>
    <n v="6002.2800000000007"/>
  </r>
  <r>
    <x v="2"/>
    <x v="33"/>
    <x v="36"/>
    <n v="1"/>
    <n v="696.36"/>
  </r>
  <r>
    <x v="2"/>
    <x v="33"/>
    <x v="37"/>
    <n v="21"/>
    <n v="14163.240000000007"/>
  </r>
  <r>
    <x v="2"/>
    <x v="33"/>
    <x v="1"/>
    <n v="8"/>
    <n v="11132.32"/>
  </r>
  <r>
    <x v="2"/>
    <x v="33"/>
    <x v="34"/>
    <n v="3"/>
    <n v="1417.29"/>
  </r>
  <r>
    <x v="2"/>
    <x v="33"/>
    <x v="40"/>
    <n v="12"/>
    <n v="4470.4799999999996"/>
  </r>
  <r>
    <x v="2"/>
    <x v="33"/>
    <x v="54"/>
    <n v="1"/>
    <n v="372.53999999999996"/>
  </r>
  <r>
    <x v="2"/>
    <x v="33"/>
    <x v="55"/>
    <n v="1"/>
    <n v="159.37"/>
  </r>
  <r>
    <x v="2"/>
    <x v="33"/>
    <x v="56"/>
    <n v="1"/>
    <n v="389.64"/>
  </r>
  <r>
    <x v="2"/>
    <x v="33"/>
    <x v="57"/>
    <n v="1"/>
    <n v="326.20000000000005"/>
  </r>
  <r>
    <x v="2"/>
    <x v="33"/>
    <x v="58"/>
    <n v="59"/>
    <n v="37937"/>
  </r>
  <r>
    <x v="2"/>
    <x v="33"/>
    <x v="59"/>
    <n v="5"/>
    <n v="2541.1999999999998"/>
  </r>
  <r>
    <x v="2"/>
    <x v="33"/>
    <x v="2"/>
    <n v="3"/>
    <n v="1895.6399999999999"/>
  </r>
  <r>
    <x v="2"/>
    <x v="33"/>
    <x v="15"/>
    <n v="1"/>
    <n v="1119.74"/>
  </r>
  <r>
    <x v="2"/>
    <x v="33"/>
    <x v="3"/>
    <n v="2"/>
    <n v="2159.6800000000003"/>
  </r>
  <r>
    <x v="2"/>
    <x v="33"/>
    <x v="17"/>
    <n v="4"/>
    <n v="3408.16"/>
  </r>
  <r>
    <x v="2"/>
    <x v="33"/>
    <x v="4"/>
    <n v="2"/>
    <n v="1782.04"/>
  </r>
  <r>
    <x v="2"/>
    <x v="33"/>
    <x v="18"/>
    <n v="6"/>
    <n v="5219.8799999999992"/>
  </r>
  <r>
    <x v="2"/>
    <x v="33"/>
    <x v="60"/>
    <n v="1"/>
    <n v="753.9"/>
  </r>
  <r>
    <x v="2"/>
    <x v="33"/>
    <x v="19"/>
    <n v="2"/>
    <n v="1092.08"/>
  </r>
  <r>
    <x v="2"/>
    <x v="33"/>
    <x v="6"/>
    <n v="5"/>
    <n v="6340.2999999999993"/>
  </r>
  <r>
    <x v="2"/>
    <x v="33"/>
    <x v="7"/>
    <n v="24"/>
    <n v="8136.480000000005"/>
  </r>
  <r>
    <x v="2"/>
    <x v="33"/>
    <x v="61"/>
    <n v="2"/>
    <n v="279.92"/>
  </r>
  <r>
    <x v="2"/>
    <x v="33"/>
    <x v="62"/>
    <n v="1"/>
    <n v="306.58"/>
  </r>
  <r>
    <x v="2"/>
    <x v="33"/>
    <x v="63"/>
    <n v="1"/>
    <n v="1603"/>
  </r>
  <r>
    <x v="2"/>
    <x v="33"/>
    <x v="64"/>
    <n v="1"/>
    <n v="433.62"/>
  </r>
  <r>
    <x v="2"/>
    <x v="33"/>
    <x v="33"/>
    <n v="12"/>
    <n v="5258.8799999999983"/>
  </r>
  <r>
    <x v="2"/>
    <x v="33"/>
    <x v="35"/>
    <n v="4"/>
    <n v="4353.6000000000004"/>
  </r>
  <r>
    <x v="2"/>
    <x v="33"/>
    <x v="65"/>
    <n v="2"/>
    <n v="1183"/>
  </r>
  <r>
    <x v="2"/>
    <x v="33"/>
    <x v="66"/>
    <n v="11"/>
    <n v="1006.3900000000001"/>
  </r>
  <r>
    <x v="2"/>
    <x v="33"/>
    <x v="67"/>
    <n v="1"/>
    <n v="344.52"/>
  </r>
  <r>
    <x v="2"/>
    <x v="33"/>
    <x v="68"/>
    <n v="14"/>
    <n v="4388.16"/>
  </r>
  <r>
    <x v="2"/>
    <x v="33"/>
    <x v="20"/>
    <n v="8"/>
    <n v="7221.9199999999992"/>
  </r>
  <r>
    <x v="2"/>
    <x v="33"/>
    <x v="69"/>
    <n v="1"/>
    <n v="420.2"/>
  </r>
  <r>
    <x v="2"/>
    <x v="33"/>
    <x v="70"/>
    <n v="1"/>
    <n v="268.41000000000003"/>
  </r>
  <r>
    <x v="2"/>
    <x v="33"/>
    <x v="71"/>
    <n v="1"/>
    <n v="757.4"/>
  </r>
  <r>
    <x v="2"/>
    <x v="33"/>
    <x v="72"/>
    <n v="2"/>
    <n v="1007.3399999999999"/>
  </r>
  <r>
    <x v="2"/>
    <x v="33"/>
    <x v="73"/>
    <n v="1"/>
    <n v="201.01999999999998"/>
  </r>
  <r>
    <x v="2"/>
    <x v="33"/>
    <x v="11"/>
    <n v="4"/>
    <n v="2055.7600000000002"/>
  </r>
  <r>
    <x v="2"/>
    <x v="33"/>
    <x v="52"/>
    <n v="1"/>
    <n v="755.18000000000006"/>
  </r>
  <r>
    <x v="2"/>
    <x v="33"/>
    <x v="27"/>
    <n v="3"/>
    <n v="2085.7200000000003"/>
  </r>
  <r>
    <x v="2"/>
    <x v="33"/>
    <x v="74"/>
    <n v="3"/>
    <n v="1545.3600000000001"/>
  </r>
  <r>
    <x v="2"/>
    <x v="33"/>
    <x v="47"/>
    <n v="70"/>
    <n v="81485.600000000093"/>
  </r>
  <r>
    <x v="2"/>
    <x v="33"/>
    <x v="75"/>
    <n v="1"/>
    <n v="1532.2199999999998"/>
  </r>
  <r>
    <x v="2"/>
    <x v="33"/>
    <x v="12"/>
    <n v="13"/>
    <n v="3984.1100000000015"/>
  </r>
  <r>
    <x v="2"/>
    <x v="34"/>
    <x v="14"/>
    <n v="321"/>
    <n v="227991.45000000013"/>
  </r>
  <r>
    <x v="2"/>
    <x v="35"/>
    <x v="6"/>
    <n v="3"/>
    <n v="3804.18"/>
  </r>
  <r>
    <x v="2"/>
    <x v="35"/>
    <x v="31"/>
    <n v="1"/>
    <n v="874.92000000000007"/>
  </r>
  <r>
    <x v="2"/>
    <x v="35"/>
    <x v="20"/>
    <n v="1"/>
    <n v="902.74"/>
  </r>
  <r>
    <x v="2"/>
    <x v="35"/>
    <x v="75"/>
    <n v="1"/>
    <n v="1532.2199999999998"/>
  </r>
  <r>
    <x v="2"/>
    <x v="36"/>
    <x v="14"/>
    <n v="6"/>
    <n v="7114.0599999999995"/>
  </r>
  <r>
    <x v="2"/>
    <x v="37"/>
    <x v="51"/>
    <n v="1"/>
    <n v="443"/>
  </r>
  <r>
    <x v="2"/>
    <x v="37"/>
    <x v="18"/>
    <n v="1"/>
    <n v="869.98"/>
  </r>
  <r>
    <x v="2"/>
    <x v="37"/>
    <x v="7"/>
    <n v="1"/>
    <n v="339.02"/>
  </r>
  <r>
    <x v="2"/>
    <x v="37"/>
    <x v="76"/>
    <n v="1"/>
    <n v="386.87"/>
  </r>
  <r>
    <x v="2"/>
    <x v="37"/>
    <x v="77"/>
    <n v="1"/>
    <n v="229.29000000000002"/>
  </r>
  <r>
    <x v="2"/>
    <x v="38"/>
    <x v="14"/>
    <n v="5"/>
    <n v="2268.16"/>
  </r>
  <r>
    <x v="2"/>
    <x v="39"/>
    <x v="9"/>
    <n v="1"/>
    <n v="2003.42"/>
  </r>
  <r>
    <x v="2"/>
    <x v="40"/>
    <x v="14"/>
    <n v="1"/>
    <n v="2003.42"/>
  </r>
  <r>
    <x v="3"/>
    <x v="20"/>
    <x v="14"/>
    <n v="520"/>
    <n v="419054"/>
  </r>
  <r>
    <x v="4"/>
    <x v="41"/>
    <x v="0"/>
    <n v="3"/>
    <n v="1839.42"/>
  </r>
  <r>
    <x v="4"/>
    <x v="41"/>
    <x v="37"/>
    <n v="3"/>
    <n v="2023.3200000000002"/>
  </r>
  <r>
    <x v="4"/>
    <x v="41"/>
    <x v="1"/>
    <n v="1"/>
    <n v="1391.54"/>
  </r>
  <r>
    <x v="4"/>
    <x v="41"/>
    <x v="28"/>
    <n v="2"/>
    <n v="2772.2"/>
  </r>
  <r>
    <x v="4"/>
    <x v="41"/>
    <x v="30"/>
    <n v="3"/>
    <n v="3842.25"/>
  </r>
  <r>
    <x v="4"/>
    <x v="41"/>
    <x v="51"/>
    <n v="4"/>
    <n v="1772"/>
  </r>
  <r>
    <x v="4"/>
    <x v="41"/>
    <x v="58"/>
    <n v="1"/>
    <n v="643"/>
  </r>
  <r>
    <x v="4"/>
    <x v="41"/>
    <x v="2"/>
    <n v="6"/>
    <n v="3791.28"/>
  </r>
  <r>
    <x v="4"/>
    <x v="41"/>
    <x v="15"/>
    <n v="1"/>
    <n v="1119.74"/>
  </r>
  <r>
    <x v="4"/>
    <x v="41"/>
    <x v="17"/>
    <n v="1"/>
    <n v="852.04"/>
  </r>
  <r>
    <x v="4"/>
    <x v="41"/>
    <x v="4"/>
    <n v="1"/>
    <n v="891.02"/>
  </r>
  <r>
    <x v="4"/>
    <x v="41"/>
    <x v="78"/>
    <n v="1"/>
    <n v="360.65999999999997"/>
  </r>
  <r>
    <x v="4"/>
    <x v="41"/>
    <x v="33"/>
    <n v="7"/>
    <n v="3067.6799999999994"/>
  </r>
  <r>
    <x v="4"/>
    <x v="41"/>
    <x v="79"/>
    <n v="1"/>
    <n v="247.46"/>
  </r>
  <r>
    <x v="4"/>
    <x v="41"/>
    <x v="20"/>
    <n v="2"/>
    <n v="1805.48"/>
  </r>
  <r>
    <x v="4"/>
    <x v="41"/>
    <x v="49"/>
    <n v="1"/>
    <n v="372.53999999999996"/>
  </r>
  <r>
    <x v="4"/>
    <x v="42"/>
    <x v="14"/>
    <n v="38"/>
    <n v="26791.63"/>
  </r>
  <r>
    <x v="4"/>
    <x v="43"/>
    <x v="80"/>
    <n v="1"/>
    <n v="3082.6800000000003"/>
  </r>
  <r>
    <x v="4"/>
    <x v="43"/>
    <x v="81"/>
    <n v="1"/>
    <n v="143.72"/>
  </r>
  <r>
    <x v="4"/>
    <x v="43"/>
    <x v="7"/>
    <n v="1"/>
    <n v="339.02"/>
  </r>
  <r>
    <x v="4"/>
    <x v="43"/>
    <x v="66"/>
    <n v="3"/>
    <n v="274.47000000000003"/>
  </r>
  <r>
    <x v="4"/>
    <x v="44"/>
    <x v="14"/>
    <n v="6"/>
    <n v="3839.8900000000003"/>
  </r>
  <r>
    <x v="4"/>
    <x v="45"/>
    <x v="51"/>
    <n v="11"/>
    <n v="4873"/>
  </r>
  <r>
    <x v="4"/>
    <x v="46"/>
    <x v="14"/>
    <n v="11"/>
    <n v="4873"/>
  </r>
  <r>
    <x v="4"/>
    <x v="47"/>
    <x v="82"/>
    <n v="1"/>
    <n v="1005.48"/>
  </r>
  <r>
    <x v="4"/>
    <x v="47"/>
    <x v="43"/>
    <n v="1"/>
    <n v="403"/>
  </r>
  <r>
    <x v="4"/>
    <x v="47"/>
    <x v="83"/>
    <n v="1"/>
    <n v="759.42"/>
  </r>
  <r>
    <x v="4"/>
    <x v="47"/>
    <x v="27"/>
    <n v="1"/>
    <n v="695.24"/>
  </r>
  <r>
    <x v="4"/>
    <x v="48"/>
    <x v="14"/>
    <n v="4"/>
    <n v="2863.1400000000003"/>
  </r>
  <r>
    <x v="5"/>
    <x v="20"/>
    <x v="14"/>
    <n v="59"/>
    <n v="38367.660000000003"/>
  </r>
  <r>
    <x v="6"/>
    <x v="49"/>
    <x v="36"/>
    <n v="9"/>
    <n v="6267.2399999999989"/>
  </r>
  <r>
    <x v="6"/>
    <x v="49"/>
    <x v="0"/>
    <n v="2"/>
    <n v="1226.28"/>
  </r>
  <r>
    <x v="6"/>
    <x v="49"/>
    <x v="37"/>
    <n v="2"/>
    <n v="1348.88"/>
  </r>
  <r>
    <x v="6"/>
    <x v="49"/>
    <x v="29"/>
    <n v="1"/>
    <n v="421.4"/>
  </r>
  <r>
    <x v="6"/>
    <x v="49"/>
    <x v="80"/>
    <n v="1"/>
    <n v="3082.6800000000003"/>
  </r>
  <r>
    <x v="6"/>
    <x v="49"/>
    <x v="39"/>
    <n v="3"/>
    <n v="6929.0399999999991"/>
  </r>
  <r>
    <x v="6"/>
    <x v="49"/>
    <x v="1"/>
    <n v="3"/>
    <n v="4174.62"/>
  </r>
  <r>
    <x v="6"/>
    <x v="49"/>
    <x v="28"/>
    <n v="13"/>
    <n v="18019.3"/>
  </r>
  <r>
    <x v="6"/>
    <x v="49"/>
    <x v="30"/>
    <n v="24"/>
    <n v="30738"/>
  </r>
  <r>
    <x v="6"/>
    <x v="49"/>
    <x v="84"/>
    <n v="1"/>
    <n v="372.53"/>
  </r>
  <r>
    <x v="6"/>
    <x v="49"/>
    <x v="40"/>
    <n v="1"/>
    <n v="372.53999999999996"/>
  </r>
  <r>
    <x v="6"/>
    <x v="49"/>
    <x v="41"/>
    <n v="1"/>
    <n v="1389.76"/>
  </r>
  <r>
    <x v="6"/>
    <x v="49"/>
    <x v="21"/>
    <n v="2"/>
    <n v="90"/>
  </r>
  <r>
    <x v="6"/>
    <x v="49"/>
    <x v="16"/>
    <n v="1"/>
    <n v="372.53999999999996"/>
  </r>
  <r>
    <x v="6"/>
    <x v="49"/>
    <x v="85"/>
    <n v="1"/>
    <n v="358.58000000000004"/>
  </r>
  <r>
    <x v="6"/>
    <x v="49"/>
    <x v="51"/>
    <n v="1"/>
    <n v="443"/>
  </r>
  <r>
    <x v="6"/>
    <x v="49"/>
    <x v="58"/>
    <n v="5"/>
    <n v="3215"/>
  </r>
  <r>
    <x v="6"/>
    <x v="49"/>
    <x v="86"/>
    <n v="1"/>
    <n v="543"/>
  </r>
  <r>
    <x v="6"/>
    <x v="49"/>
    <x v="2"/>
    <n v="6"/>
    <n v="3791.28"/>
  </r>
  <r>
    <x v="6"/>
    <x v="49"/>
    <x v="87"/>
    <n v="1"/>
    <n v="723.08"/>
  </r>
  <r>
    <x v="6"/>
    <x v="49"/>
    <x v="3"/>
    <n v="1"/>
    <n v="1079.8400000000001"/>
  </r>
  <r>
    <x v="6"/>
    <x v="49"/>
    <x v="17"/>
    <n v="4"/>
    <n v="3408.16"/>
  </r>
  <r>
    <x v="6"/>
    <x v="49"/>
    <x v="4"/>
    <n v="2"/>
    <n v="1782.04"/>
  </r>
  <r>
    <x v="6"/>
    <x v="49"/>
    <x v="18"/>
    <n v="1"/>
    <n v="869.98"/>
  </r>
  <r>
    <x v="6"/>
    <x v="49"/>
    <x v="5"/>
    <n v="9"/>
    <n v="8281.44"/>
  </r>
  <r>
    <x v="6"/>
    <x v="49"/>
    <x v="6"/>
    <n v="11"/>
    <n v="13948.659999999996"/>
  </r>
  <r>
    <x v="6"/>
    <x v="49"/>
    <x v="88"/>
    <n v="10"/>
    <n v="4646.1000000000004"/>
  </r>
  <r>
    <x v="6"/>
    <x v="49"/>
    <x v="23"/>
    <n v="1"/>
    <n v="173.32999999999998"/>
  </r>
  <r>
    <x v="6"/>
    <x v="49"/>
    <x v="89"/>
    <n v="1"/>
    <n v="499.2"/>
  </r>
  <r>
    <x v="6"/>
    <x v="49"/>
    <x v="7"/>
    <n v="73"/>
    <n v="24748.460000000025"/>
  </r>
  <r>
    <x v="6"/>
    <x v="49"/>
    <x v="76"/>
    <n v="2"/>
    <n v="773.74"/>
  </r>
  <r>
    <x v="6"/>
    <x v="49"/>
    <x v="61"/>
    <n v="1"/>
    <n v="139.96"/>
  </r>
  <r>
    <x v="6"/>
    <x v="49"/>
    <x v="8"/>
    <n v="32"/>
    <n v="33852.160000000018"/>
  </r>
  <r>
    <x v="6"/>
    <x v="49"/>
    <x v="31"/>
    <n v="27"/>
    <n v="23622.839999999989"/>
  </r>
  <r>
    <x v="6"/>
    <x v="49"/>
    <x v="90"/>
    <n v="1"/>
    <n v="1707.3"/>
  </r>
  <r>
    <x v="6"/>
    <x v="49"/>
    <x v="46"/>
    <n v="1"/>
    <n v="770.64"/>
  </r>
  <r>
    <x v="6"/>
    <x v="49"/>
    <x v="91"/>
    <n v="1"/>
    <n v="360"/>
  </r>
  <r>
    <x v="6"/>
    <x v="49"/>
    <x v="92"/>
    <n v="22"/>
    <n v="11311.74"/>
  </r>
  <r>
    <x v="6"/>
    <x v="49"/>
    <x v="33"/>
    <n v="10"/>
    <n v="4382.3999999999987"/>
  </r>
  <r>
    <x v="6"/>
    <x v="49"/>
    <x v="9"/>
    <n v="8"/>
    <n v="16027.36"/>
  </r>
  <r>
    <x v="6"/>
    <x v="49"/>
    <x v="93"/>
    <n v="1"/>
    <n v="409.55"/>
  </r>
  <r>
    <x v="6"/>
    <x v="49"/>
    <x v="94"/>
    <n v="1"/>
    <n v="759.42"/>
  </r>
  <r>
    <x v="6"/>
    <x v="49"/>
    <x v="10"/>
    <n v="1"/>
    <n v="243.81"/>
  </r>
  <r>
    <x v="6"/>
    <x v="49"/>
    <x v="20"/>
    <n v="3"/>
    <n v="2708.2200000000003"/>
  </r>
  <r>
    <x v="6"/>
    <x v="49"/>
    <x v="95"/>
    <n v="3"/>
    <n v="1259.9100000000001"/>
  </r>
  <r>
    <x v="6"/>
    <x v="49"/>
    <x v="26"/>
    <n v="3"/>
    <n v="2108.1000000000004"/>
  </r>
  <r>
    <x v="6"/>
    <x v="49"/>
    <x v="11"/>
    <n v="5"/>
    <n v="2569.7000000000003"/>
  </r>
  <r>
    <x v="6"/>
    <x v="49"/>
    <x v="96"/>
    <n v="8"/>
    <n v="2983.1199999999994"/>
  </r>
  <r>
    <x v="6"/>
    <x v="49"/>
    <x v="97"/>
    <n v="1"/>
    <n v="241.43"/>
  </r>
  <r>
    <x v="6"/>
    <x v="49"/>
    <x v="98"/>
    <n v="2"/>
    <n v="947.66000000000008"/>
  </r>
  <r>
    <x v="6"/>
    <x v="49"/>
    <x v="27"/>
    <n v="1"/>
    <n v="695.24"/>
  </r>
  <r>
    <x v="6"/>
    <x v="49"/>
    <x v="74"/>
    <n v="14"/>
    <n v="7211.6799999999994"/>
  </r>
  <r>
    <x v="6"/>
    <x v="49"/>
    <x v="47"/>
    <n v="64"/>
    <n v="74501.120000000083"/>
  </r>
  <r>
    <x v="6"/>
    <x v="49"/>
    <x v="99"/>
    <n v="1"/>
    <n v="966.74"/>
  </r>
  <r>
    <x v="6"/>
    <x v="49"/>
    <x v="100"/>
    <n v="1"/>
    <n v="410.75"/>
  </r>
  <r>
    <x v="6"/>
    <x v="49"/>
    <x v="12"/>
    <n v="37"/>
    <n v="11339.389999999998"/>
  </r>
  <r>
    <x v="6"/>
    <x v="49"/>
    <x v="101"/>
    <n v="1"/>
    <n v="381.08"/>
  </r>
  <r>
    <x v="6"/>
    <x v="49"/>
    <x v="102"/>
    <n v="2"/>
    <n v="10160.560000000001"/>
  </r>
  <r>
    <x v="6"/>
    <x v="49"/>
    <x v="103"/>
    <n v="1"/>
    <n v="5710.28"/>
  </r>
  <r>
    <x v="6"/>
    <x v="50"/>
    <x v="14"/>
    <n v="447"/>
    <n v="361871.8600000001"/>
  </r>
  <r>
    <x v="6"/>
    <x v="51"/>
    <x v="17"/>
    <n v="1"/>
    <n v="852.04"/>
  </r>
  <r>
    <x v="6"/>
    <x v="51"/>
    <x v="6"/>
    <n v="1"/>
    <n v="1268.06"/>
  </r>
  <r>
    <x v="6"/>
    <x v="51"/>
    <x v="76"/>
    <n v="1"/>
    <n v="386.87"/>
  </r>
  <r>
    <x v="6"/>
    <x v="51"/>
    <x v="8"/>
    <n v="2"/>
    <n v="2115.7600000000002"/>
  </r>
  <r>
    <x v="6"/>
    <x v="51"/>
    <x v="52"/>
    <n v="1"/>
    <n v="755.18000000000006"/>
  </r>
  <r>
    <x v="6"/>
    <x v="51"/>
    <x v="47"/>
    <n v="2"/>
    <n v="2328.16"/>
  </r>
  <r>
    <x v="6"/>
    <x v="52"/>
    <x v="14"/>
    <n v="8"/>
    <n v="7706.07"/>
  </r>
  <r>
    <x v="6"/>
    <x v="53"/>
    <x v="1"/>
    <n v="4"/>
    <n v="5566.16"/>
  </r>
  <r>
    <x v="6"/>
    <x v="53"/>
    <x v="34"/>
    <n v="4"/>
    <n v="1889.72"/>
  </r>
  <r>
    <x v="6"/>
    <x v="53"/>
    <x v="2"/>
    <n v="3"/>
    <n v="1895.6399999999999"/>
  </r>
  <r>
    <x v="6"/>
    <x v="53"/>
    <x v="15"/>
    <n v="6"/>
    <n v="6718.44"/>
  </r>
  <r>
    <x v="6"/>
    <x v="53"/>
    <x v="17"/>
    <n v="1"/>
    <n v="852.04"/>
  </r>
  <r>
    <x v="6"/>
    <x v="53"/>
    <x v="4"/>
    <n v="6"/>
    <n v="5346.1200000000008"/>
  </r>
  <r>
    <x v="6"/>
    <x v="53"/>
    <x v="18"/>
    <n v="9"/>
    <n v="7829.8199999999979"/>
  </r>
  <r>
    <x v="6"/>
    <x v="53"/>
    <x v="6"/>
    <n v="6"/>
    <n v="7608.3599999999988"/>
  </r>
  <r>
    <x v="6"/>
    <x v="53"/>
    <x v="7"/>
    <n v="13"/>
    <n v="4407.26"/>
  </r>
  <r>
    <x v="6"/>
    <x v="53"/>
    <x v="32"/>
    <n v="1"/>
    <n v="509.86"/>
  </r>
  <r>
    <x v="6"/>
    <x v="53"/>
    <x v="33"/>
    <n v="2"/>
    <n v="876.48"/>
  </r>
  <r>
    <x v="6"/>
    <x v="53"/>
    <x v="12"/>
    <n v="8"/>
    <n v="2451.7600000000002"/>
  </r>
  <r>
    <x v="6"/>
    <x v="54"/>
    <x v="14"/>
    <n v="63"/>
    <n v="45951.660000000011"/>
  </r>
  <r>
    <x v="6"/>
    <x v="55"/>
    <x v="104"/>
    <n v="1"/>
    <n v="90"/>
  </r>
  <r>
    <x v="6"/>
    <x v="55"/>
    <x v="1"/>
    <n v="27"/>
    <n v="37571.580000000016"/>
  </r>
  <r>
    <x v="6"/>
    <x v="55"/>
    <x v="34"/>
    <n v="1"/>
    <n v="472.43"/>
  </r>
  <r>
    <x v="6"/>
    <x v="55"/>
    <x v="105"/>
    <n v="1"/>
    <n v="402.85"/>
  </r>
  <r>
    <x v="6"/>
    <x v="55"/>
    <x v="22"/>
    <n v="2"/>
    <n v="180"/>
  </r>
  <r>
    <x v="6"/>
    <x v="55"/>
    <x v="2"/>
    <n v="1"/>
    <n v="631.88"/>
  </r>
  <r>
    <x v="6"/>
    <x v="55"/>
    <x v="15"/>
    <n v="1"/>
    <n v="1119.74"/>
  </r>
  <r>
    <x v="6"/>
    <x v="55"/>
    <x v="3"/>
    <n v="9"/>
    <n v="9718.5600000000013"/>
  </r>
  <r>
    <x v="6"/>
    <x v="55"/>
    <x v="17"/>
    <n v="1"/>
    <n v="852.04"/>
  </r>
  <r>
    <x v="6"/>
    <x v="55"/>
    <x v="4"/>
    <n v="20"/>
    <n v="17820.400000000005"/>
  </r>
  <r>
    <x v="6"/>
    <x v="55"/>
    <x v="18"/>
    <n v="24"/>
    <n v="20879.519999999993"/>
  </r>
  <r>
    <x v="6"/>
    <x v="55"/>
    <x v="5"/>
    <n v="22"/>
    <n v="20243.52"/>
  </r>
  <r>
    <x v="6"/>
    <x v="55"/>
    <x v="6"/>
    <n v="29"/>
    <n v="36773.740000000005"/>
  </r>
  <r>
    <x v="6"/>
    <x v="55"/>
    <x v="23"/>
    <n v="1"/>
    <n v="173.32999999999998"/>
  </r>
  <r>
    <x v="6"/>
    <x v="55"/>
    <x v="7"/>
    <n v="8"/>
    <n v="2712.16"/>
  </r>
  <r>
    <x v="6"/>
    <x v="55"/>
    <x v="106"/>
    <n v="1"/>
    <n v="483.54999999999995"/>
  </r>
  <r>
    <x v="6"/>
    <x v="55"/>
    <x v="8"/>
    <n v="3"/>
    <n v="3173.6400000000003"/>
  </r>
  <r>
    <x v="6"/>
    <x v="55"/>
    <x v="32"/>
    <n v="3"/>
    <n v="1529.58"/>
  </r>
  <r>
    <x v="6"/>
    <x v="55"/>
    <x v="64"/>
    <n v="1"/>
    <n v="433.62"/>
  </r>
  <r>
    <x v="6"/>
    <x v="55"/>
    <x v="91"/>
    <n v="18"/>
    <n v="6480"/>
  </r>
  <r>
    <x v="6"/>
    <x v="55"/>
    <x v="92"/>
    <n v="5"/>
    <n v="2570.85"/>
  </r>
  <r>
    <x v="6"/>
    <x v="55"/>
    <x v="33"/>
    <n v="9"/>
    <n v="3944.1599999999989"/>
  </r>
  <r>
    <x v="6"/>
    <x v="55"/>
    <x v="9"/>
    <n v="3"/>
    <n v="6010.26"/>
  </r>
  <r>
    <x v="6"/>
    <x v="55"/>
    <x v="107"/>
    <n v="1"/>
    <n v="277.48"/>
  </r>
  <r>
    <x v="6"/>
    <x v="55"/>
    <x v="108"/>
    <n v="1"/>
    <n v="465.59000000000003"/>
  </r>
  <r>
    <x v="6"/>
    <x v="55"/>
    <x v="109"/>
    <n v="1"/>
    <n v="334.32"/>
  </r>
  <r>
    <x v="6"/>
    <x v="55"/>
    <x v="68"/>
    <n v="3"/>
    <n v="940.31999999999994"/>
  </r>
  <r>
    <x v="6"/>
    <x v="55"/>
    <x v="50"/>
    <n v="1"/>
    <n v="513.33999999999992"/>
  </r>
  <r>
    <x v="6"/>
    <x v="55"/>
    <x v="26"/>
    <n v="5"/>
    <n v="3513.5"/>
  </r>
  <r>
    <x v="6"/>
    <x v="55"/>
    <x v="74"/>
    <n v="2"/>
    <n v="1030.24"/>
  </r>
  <r>
    <x v="6"/>
    <x v="55"/>
    <x v="110"/>
    <n v="1"/>
    <n v="305.29000000000002"/>
  </r>
  <r>
    <x v="6"/>
    <x v="55"/>
    <x v="12"/>
    <n v="2"/>
    <n v="612.94000000000005"/>
  </r>
  <r>
    <x v="6"/>
    <x v="55"/>
    <x v="13"/>
    <n v="2"/>
    <n v="6478.68"/>
  </r>
  <r>
    <x v="6"/>
    <x v="55"/>
    <x v="103"/>
    <n v="1"/>
    <n v="5710.28"/>
  </r>
  <r>
    <x v="6"/>
    <x v="56"/>
    <x v="14"/>
    <n v="211"/>
    <n v="194449.39"/>
  </r>
  <r>
    <x v="6"/>
    <x v="57"/>
    <x v="104"/>
    <n v="3"/>
    <n v="270"/>
  </r>
  <r>
    <x v="6"/>
    <x v="57"/>
    <x v="17"/>
    <n v="1"/>
    <n v="852.04"/>
  </r>
  <r>
    <x v="6"/>
    <x v="57"/>
    <x v="26"/>
    <n v="4"/>
    <n v="2810.8"/>
  </r>
  <r>
    <x v="6"/>
    <x v="58"/>
    <x v="14"/>
    <n v="8"/>
    <n v="3932.84"/>
  </r>
  <r>
    <x v="7"/>
    <x v="20"/>
    <x v="14"/>
    <n v="737"/>
    <n v="613911.82000000007"/>
  </r>
  <r>
    <x v="8"/>
    <x v="59"/>
    <x v="36"/>
    <n v="1"/>
    <n v="696.36"/>
  </r>
  <r>
    <x v="8"/>
    <x v="59"/>
    <x v="37"/>
    <n v="1"/>
    <n v="674.44"/>
  </r>
  <r>
    <x v="8"/>
    <x v="59"/>
    <x v="1"/>
    <n v="1"/>
    <n v="1391.54"/>
  </r>
  <r>
    <x v="8"/>
    <x v="59"/>
    <x v="28"/>
    <n v="31"/>
    <n v="42969.099999999977"/>
  </r>
  <r>
    <x v="8"/>
    <x v="59"/>
    <x v="30"/>
    <n v="1"/>
    <n v="1280.75"/>
  </r>
  <r>
    <x v="8"/>
    <x v="59"/>
    <x v="34"/>
    <n v="3"/>
    <n v="1417.29"/>
  </r>
  <r>
    <x v="8"/>
    <x v="59"/>
    <x v="111"/>
    <n v="1"/>
    <n v="449.20000000000005"/>
  </r>
  <r>
    <x v="8"/>
    <x v="59"/>
    <x v="85"/>
    <n v="1"/>
    <n v="358.58000000000004"/>
  </r>
  <r>
    <x v="8"/>
    <x v="59"/>
    <x v="2"/>
    <n v="3"/>
    <n v="1895.6399999999999"/>
  </r>
  <r>
    <x v="8"/>
    <x v="59"/>
    <x v="15"/>
    <n v="4"/>
    <n v="4478.96"/>
  </r>
  <r>
    <x v="8"/>
    <x v="59"/>
    <x v="3"/>
    <n v="2"/>
    <n v="2159.6800000000003"/>
  </r>
  <r>
    <x v="8"/>
    <x v="59"/>
    <x v="17"/>
    <n v="1"/>
    <n v="852.04"/>
  </r>
  <r>
    <x v="8"/>
    <x v="59"/>
    <x v="4"/>
    <n v="8"/>
    <n v="7128.1600000000017"/>
  </r>
  <r>
    <x v="8"/>
    <x v="59"/>
    <x v="18"/>
    <n v="8"/>
    <n v="6959.8399999999983"/>
  </r>
  <r>
    <x v="8"/>
    <x v="59"/>
    <x v="60"/>
    <n v="5"/>
    <n v="3769.5"/>
  </r>
  <r>
    <x v="8"/>
    <x v="59"/>
    <x v="78"/>
    <n v="3"/>
    <n v="1081.98"/>
  </r>
  <r>
    <x v="8"/>
    <x v="59"/>
    <x v="19"/>
    <n v="2"/>
    <n v="1092.08"/>
  </r>
  <r>
    <x v="8"/>
    <x v="59"/>
    <x v="6"/>
    <n v="6"/>
    <n v="7608.3599999999988"/>
  </r>
  <r>
    <x v="8"/>
    <x v="59"/>
    <x v="7"/>
    <n v="31"/>
    <n v="10509.620000000008"/>
  </r>
  <r>
    <x v="8"/>
    <x v="59"/>
    <x v="8"/>
    <n v="18"/>
    <n v="19041.840000000011"/>
  </r>
  <r>
    <x v="8"/>
    <x v="59"/>
    <x v="32"/>
    <n v="1"/>
    <n v="509.86"/>
  </r>
  <r>
    <x v="8"/>
    <x v="59"/>
    <x v="33"/>
    <n v="15"/>
    <n v="6573.5999999999976"/>
  </r>
  <r>
    <x v="8"/>
    <x v="59"/>
    <x v="9"/>
    <n v="1"/>
    <n v="2003.42"/>
  </r>
  <r>
    <x v="8"/>
    <x v="59"/>
    <x v="20"/>
    <n v="1"/>
    <n v="902.74"/>
  </r>
  <r>
    <x v="8"/>
    <x v="59"/>
    <x v="49"/>
    <n v="1"/>
    <n v="372.53999999999996"/>
  </r>
  <r>
    <x v="8"/>
    <x v="59"/>
    <x v="11"/>
    <n v="2"/>
    <n v="1027.8800000000001"/>
  </r>
  <r>
    <x v="8"/>
    <x v="59"/>
    <x v="12"/>
    <n v="8"/>
    <n v="2451.7600000000002"/>
  </r>
  <r>
    <x v="8"/>
    <x v="60"/>
    <x v="14"/>
    <n v="160"/>
    <n v="129656.75999999998"/>
  </r>
  <r>
    <x v="8"/>
    <x v="61"/>
    <x v="17"/>
    <n v="9"/>
    <n v="7668.36"/>
  </r>
  <r>
    <x v="8"/>
    <x v="61"/>
    <x v="7"/>
    <n v="5"/>
    <n v="1695.1"/>
  </r>
  <r>
    <x v="8"/>
    <x v="61"/>
    <x v="76"/>
    <n v="1"/>
    <n v="386.87"/>
  </r>
  <r>
    <x v="8"/>
    <x v="61"/>
    <x v="12"/>
    <n v="1"/>
    <n v="306.47000000000003"/>
  </r>
  <r>
    <x v="8"/>
    <x v="62"/>
    <x v="14"/>
    <n v="16"/>
    <n v="10056.799999999999"/>
  </r>
  <r>
    <x v="8"/>
    <x v="63"/>
    <x v="36"/>
    <n v="2"/>
    <n v="1392.72"/>
  </r>
  <r>
    <x v="8"/>
    <x v="63"/>
    <x v="3"/>
    <n v="4"/>
    <n v="4319.3600000000006"/>
  </r>
  <r>
    <x v="8"/>
    <x v="63"/>
    <x v="4"/>
    <n v="2"/>
    <n v="1782.04"/>
  </r>
  <r>
    <x v="8"/>
    <x v="63"/>
    <x v="19"/>
    <n v="2"/>
    <n v="1092.08"/>
  </r>
  <r>
    <x v="8"/>
    <x v="64"/>
    <x v="14"/>
    <n v="10"/>
    <n v="8586.2000000000007"/>
  </r>
  <r>
    <x v="8"/>
    <x v="65"/>
    <x v="18"/>
    <n v="1"/>
    <n v="869.98"/>
  </r>
  <r>
    <x v="8"/>
    <x v="66"/>
    <x v="14"/>
    <n v="1"/>
    <n v="869.98"/>
  </r>
  <r>
    <x v="9"/>
    <x v="20"/>
    <x v="14"/>
    <n v="187"/>
    <n v="149169.74"/>
  </r>
  <r>
    <x v="10"/>
    <x v="67"/>
    <x v="1"/>
    <n v="3"/>
    <n v="4174.62"/>
  </r>
  <r>
    <x v="10"/>
    <x v="67"/>
    <x v="28"/>
    <n v="1"/>
    <n v="1386.1"/>
  </r>
  <r>
    <x v="10"/>
    <x v="67"/>
    <x v="15"/>
    <n v="1"/>
    <n v="1119.74"/>
  </r>
  <r>
    <x v="10"/>
    <x v="67"/>
    <x v="17"/>
    <n v="2"/>
    <n v="1704.08"/>
  </r>
  <r>
    <x v="10"/>
    <x v="67"/>
    <x v="6"/>
    <n v="1"/>
    <n v="1268.06"/>
  </r>
  <r>
    <x v="10"/>
    <x v="67"/>
    <x v="8"/>
    <n v="5"/>
    <n v="5289.4000000000005"/>
  </r>
  <r>
    <x v="10"/>
    <x v="68"/>
    <x v="14"/>
    <n v="13"/>
    <n v="14942"/>
  </r>
  <r>
    <x v="10"/>
    <x v="69"/>
    <x v="1"/>
    <n v="2"/>
    <n v="2783.08"/>
  </r>
  <r>
    <x v="10"/>
    <x v="69"/>
    <x v="28"/>
    <n v="1"/>
    <n v="1386.1"/>
  </r>
  <r>
    <x v="10"/>
    <x v="69"/>
    <x v="34"/>
    <n v="1"/>
    <n v="472.43"/>
  </r>
  <r>
    <x v="10"/>
    <x v="69"/>
    <x v="85"/>
    <n v="1"/>
    <n v="358.58000000000004"/>
  </r>
  <r>
    <x v="10"/>
    <x v="69"/>
    <x v="51"/>
    <n v="1"/>
    <n v="443"/>
  </r>
  <r>
    <x v="10"/>
    <x v="69"/>
    <x v="17"/>
    <n v="3"/>
    <n v="2556.12"/>
  </r>
  <r>
    <x v="10"/>
    <x v="69"/>
    <x v="4"/>
    <n v="3"/>
    <n v="2673.06"/>
  </r>
  <r>
    <x v="10"/>
    <x v="69"/>
    <x v="18"/>
    <n v="7"/>
    <n v="6089.8599999999988"/>
  </r>
  <r>
    <x v="10"/>
    <x v="69"/>
    <x v="6"/>
    <n v="13"/>
    <n v="16484.779999999995"/>
  </r>
  <r>
    <x v="10"/>
    <x v="69"/>
    <x v="7"/>
    <n v="11"/>
    <n v="3729.22"/>
  </r>
  <r>
    <x v="10"/>
    <x v="69"/>
    <x v="8"/>
    <n v="4"/>
    <n v="4231.5200000000004"/>
  </r>
  <r>
    <x v="10"/>
    <x v="69"/>
    <x v="31"/>
    <n v="2"/>
    <n v="1749.8400000000001"/>
  </r>
  <r>
    <x v="10"/>
    <x v="69"/>
    <x v="92"/>
    <n v="2"/>
    <n v="1028.3399999999999"/>
  </r>
  <r>
    <x v="10"/>
    <x v="69"/>
    <x v="49"/>
    <n v="1"/>
    <n v="372.53999999999996"/>
  </r>
  <r>
    <x v="10"/>
    <x v="69"/>
    <x v="26"/>
    <n v="1"/>
    <n v="702.7"/>
  </r>
  <r>
    <x v="10"/>
    <x v="70"/>
    <x v="14"/>
    <n v="53"/>
    <n v="45061.169999999991"/>
  </r>
  <r>
    <x v="10"/>
    <x v="71"/>
    <x v="1"/>
    <n v="1"/>
    <n v="1391.54"/>
  </r>
  <r>
    <x v="10"/>
    <x v="71"/>
    <x v="30"/>
    <n v="1"/>
    <n v="1280.75"/>
  </r>
  <r>
    <x v="10"/>
    <x v="71"/>
    <x v="17"/>
    <n v="1"/>
    <n v="852.04"/>
  </r>
  <r>
    <x v="10"/>
    <x v="71"/>
    <x v="4"/>
    <n v="1"/>
    <n v="891.02"/>
  </r>
  <r>
    <x v="10"/>
    <x v="71"/>
    <x v="18"/>
    <n v="1"/>
    <n v="869.98"/>
  </r>
  <r>
    <x v="10"/>
    <x v="71"/>
    <x v="6"/>
    <n v="1"/>
    <n v="1268.06"/>
  </r>
  <r>
    <x v="10"/>
    <x v="71"/>
    <x v="8"/>
    <n v="2"/>
    <n v="2115.7600000000002"/>
  </r>
  <r>
    <x v="10"/>
    <x v="72"/>
    <x v="14"/>
    <n v="8"/>
    <n v="8669.15"/>
  </r>
  <r>
    <x v="10"/>
    <x v="73"/>
    <x v="104"/>
    <n v="4"/>
    <n v="360"/>
  </r>
  <r>
    <x v="10"/>
    <x v="73"/>
    <x v="1"/>
    <n v="1"/>
    <n v="1391.54"/>
  </r>
  <r>
    <x v="10"/>
    <x v="73"/>
    <x v="28"/>
    <n v="2"/>
    <n v="2772.2"/>
  </r>
  <r>
    <x v="10"/>
    <x v="73"/>
    <x v="21"/>
    <n v="2"/>
    <n v="90"/>
  </r>
  <r>
    <x v="10"/>
    <x v="73"/>
    <x v="51"/>
    <n v="1"/>
    <n v="443"/>
  </r>
  <r>
    <x v="10"/>
    <x v="73"/>
    <x v="58"/>
    <n v="5"/>
    <n v="3215"/>
  </r>
  <r>
    <x v="10"/>
    <x v="73"/>
    <x v="17"/>
    <n v="1"/>
    <n v="852.04"/>
  </r>
  <r>
    <x v="10"/>
    <x v="73"/>
    <x v="4"/>
    <n v="3"/>
    <n v="2673.06"/>
  </r>
  <r>
    <x v="10"/>
    <x v="73"/>
    <x v="18"/>
    <n v="2"/>
    <n v="1739.96"/>
  </r>
  <r>
    <x v="10"/>
    <x v="73"/>
    <x v="6"/>
    <n v="1"/>
    <n v="1268.06"/>
  </r>
  <r>
    <x v="10"/>
    <x v="73"/>
    <x v="76"/>
    <n v="1"/>
    <n v="386.87"/>
  </r>
  <r>
    <x v="10"/>
    <x v="73"/>
    <x v="92"/>
    <n v="1"/>
    <n v="514.16999999999996"/>
  </r>
  <r>
    <x v="10"/>
    <x v="73"/>
    <x v="33"/>
    <n v="4"/>
    <n v="1752.96"/>
  </r>
  <r>
    <x v="10"/>
    <x v="73"/>
    <x v="50"/>
    <n v="1"/>
    <n v="513.33999999999992"/>
  </r>
  <r>
    <x v="10"/>
    <x v="73"/>
    <x v="27"/>
    <n v="1"/>
    <n v="695.24"/>
  </r>
  <r>
    <x v="10"/>
    <x v="73"/>
    <x v="12"/>
    <n v="1"/>
    <n v="306.47000000000003"/>
  </r>
  <r>
    <x v="10"/>
    <x v="73"/>
    <x v="13"/>
    <n v="1"/>
    <n v="3239.34"/>
  </r>
  <r>
    <x v="10"/>
    <x v="74"/>
    <x v="14"/>
    <n v="32"/>
    <n v="22213.250000000004"/>
  </r>
  <r>
    <x v="10"/>
    <x v="75"/>
    <x v="2"/>
    <n v="1"/>
    <n v="631.88"/>
  </r>
  <r>
    <x v="10"/>
    <x v="76"/>
    <x v="14"/>
    <n v="1"/>
    <n v="631.88"/>
  </r>
  <r>
    <x v="10"/>
    <x v="77"/>
    <x v="112"/>
    <n v="1"/>
    <n v="3141.32"/>
  </r>
  <r>
    <x v="10"/>
    <x v="77"/>
    <x v="80"/>
    <n v="2"/>
    <n v="6165.3600000000006"/>
  </r>
  <r>
    <x v="10"/>
    <x v="77"/>
    <x v="33"/>
    <n v="2"/>
    <n v="876.48"/>
  </r>
  <r>
    <x v="10"/>
    <x v="77"/>
    <x v="113"/>
    <n v="1"/>
    <n v="205.53"/>
  </r>
  <r>
    <x v="10"/>
    <x v="77"/>
    <x v="114"/>
    <n v="1"/>
    <n v="3204.36"/>
  </r>
  <r>
    <x v="10"/>
    <x v="77"/>
    <x v="115"/>
    <n v="2"/>
    <n v="1728.56"/>
  </r>
  <r>
    <x v="10"/>
    <x v="78"/>
    <x v="14"/>
    <n v="9"/>
    <n v="15321.61"/>
  </r>
  <r>
    <x v="10"/>
    <x v="79"/>
    <x v="28"/>
    <n v="1"/>
    <n v="1386.1"/>
  </r>
  <r>
    <x v="10"/>
    <x v="79"/>
    <x v="51"/>
    <n v="15"/>
    <n v="6645"/>
  </r>
  <r>
    <x v="10"/>
    <x v="79"/>
    <x v="2"/>
    <n v="1"/>
    <n v="631.88"/>
  </r>
  <r>
    <x v="10"/>
    <x v="79"/>
    <x v="3"/>
    <n v="1"/>
    <n v="1079.8400000000001"/>
  </r>
  <r>
    <x v="10"/>
    <x v="79"/>
    <x v="4"/>
    <n v="2"/>
    <n v="1782.04"/>
  </r>
  <r>
    <x v="10"/>
    <x v="79"/>
    <x v="18"/>
    <n v="1"/>
    <n v="869.98"/>
  </r>
  <r>
    <x v="10"/>
    <x v="79"/>
    <x v="7"/>
    <n v="5"/>
    <n v="1695.1"/>
  </r>
  <r>
    <x v="10"/>
    <x v="80"/>
    <x v="14"/>
    <n v="26"/>
    <n v="14089.94"/>
  </r>
  <r>
    <x v="10"/>
    <x v="81"/>
    <x v="1"/>
    <n v="1"/>
    <n v="1391.54"/>
  </r>
  <r>
    <x v="10"/>
    <x v="81"/>
    <x v="60"/>
    <n v="2"/>
    <n v="1507.8"/>
  </r>
  <r>
    <x v="10"/>
    <x v="81"/>
    <x v="78"/>
    <n v="2"/>
    <n v="721.31999999999994"/>
  </r>
  <r>
    <x v="10"/>
    <x v="81"/>
    <x v="33"/>
    <n v="1"/>
    <n v="438.24"/>
  </r>
  <r>
    <x v="10"/>
    <x v="82"/>
    <x v="14"/>
    <n v="6"/>
    <n v="4058.8999999999996"/>
  </r>
  <r>
    <x v="10"/>
    <x v="83"/>
    <x v="28"/>
    <n v="4"/>
    <n v="5544.4"/>
  </r>
  <r>
    <x v="10"/>
    <x v="83"/>
    <x v="18"/>
    <n v="1"/>
    <n v="869.98"/>
  </r>
  <r>
    <x v="10"/>
    <x v="83"/>
    <x v="6"/>
    <n v="1"/>
    <n v="1268.06"/>
  </r>
  <r>
    <x v="10"/>
    <x v="84"/>
    <x v="14"/>
    <n v="6"/>
    <n v="7682.4399999999987"/>
  </r>
  <r>
    <x v="10"/>
    <x v="85"/>
    <x v="1"/>
    <n v="5"/>
    <n v="6957.7"/>
  </r>
  <r>
    <x v="10"/>
    <x v="85"/>
    <x v="17"/>
    <n v="3"/>
    <n v="2556.12"/>
  </r>
  <r>
    <x v="10"/>
    <x v="85"/>
    <x v="4"/>
    <n v="1"/>
    <n v="891.02"/>
  </r>
  <r>
    <x v="10"/>
    <x v="85"/>
    <x v="18"/>
    <n v="7"/>
    <n v="6089.8599999999988"/>
  </r>
  <r>
    <x v="10"/>
    <x v="85"/>
    <x v="6"/>
    <n v="3"/>
    <n v="3804.18"/>
  </r>
  <r>
    <x v="10"/>
    <x v="85"/>
    <x v="8"/>
    <n v="5"/>
    <n v="5289.4000000000005"/>
  </r>
  <r>
    <x v="10"/>
    <x v="85"/>
    <x v="33"/>
    <n v="1"/>
    <n v="438.24"/>
  </r>
  <r>
    <x v="10"/>
    <x v="86"/>
    <x v="14"/>
    <n v="25"/>
    <n v="26026.52"/>
  </r>
  <r>
    <x v="10"/>
    <x v="87"/>
    <x v="1"/>
    <n v="2"/>
    <n v="2783.08"/>
  </r>
  <r>
    <x v="10"/>
    <x v="87"/>
    <x v="28"/>
    <n v="5"/>
    <n v="6930.5"/>
  </r>
  <r>
    <x v="10"/>
    <x v="87"/>
    <x v="30"/>
    <n v="3"/>
    <n v="3842.25"/>
  </r>
  <r>
    <x v="10"/>
    <x v="87"/>
    <x v="2"/>
    <n v="1"/>
    <n v="631.88"/>
  </r>
  <r>
    <x v="10"/>
    <x v="87"/>
    <x v="17"/>
    <n v="1"/>
    <n v="852.04"/>
  </r>
  <r>
    <x v="10"/>
    <x v="87"/>
    <x v="18"/>
    <n v="4"/>
    <n v="3479.92"/>
  </r>
  <r>
    <x v="10"/>
    <x v="87"/>
    <x v="7"/>
    <n v="2"/>
    <n v="678.04"/>
  </r>
  <r>
    <x v="10"/>
    <x v="87"/>
    <x v="8"/>
    <n v="2"/>
    <n v="2115.7600000000002"/>
  </r>
  <r>
    <x v="10"/>
    <x v="87"/>
    <x v="31"/>
    <n v="2"/>
    <n v="1749.8400000000001"/>
  </r>
  <r>
    <x v="10"/>
    <x v="88"/>
    <x v="14"/>
    <n v="22"/>
    <n v="23063.31"/>
  </r>
  <r>
    <x v="10"/>
    <x v="89"/>
    <x v="2"/>
    <n v="1"/>
    <n v="631.88"/>
  </r>
  <r>
    <x v="10"/>
    <x v="90"/>
    <x v="14"/>
    <n v="1"/>
    <n v="631.88"/>
  </r>
  <r>
    <x v="10"/>
    <x v="91"/>
    <x v="86"/>
    <n v="12"/>
    <n v="6516"/>
  </r>
  <r>
    <x v="10"/>
    <x v="91"/>
    <x v="2"/>
    <n v="1"/>
    <n v="631.88"/>
  </r>
  <r>
    <x v="10"/>
    <x v="91"/>
    <x v="33"/>
    <n v="1"/>
    <n v="438.24"/>
  </r>
  <r>
    <x v="10"/>
    <x v="91"/>
    <x v="12"/>
    <n v="1"/>
    <n v="306.47000000000003"/>
  </r>
  <r>
    <x v="10"/>
    <x v="92"/>
    <x v="14"/>
    <n v="15"/>
    <n v="7892.59"/>
  </r>
  <r>
    <x v="10"/>
    <x v="93"/>
    <x v="1"/>
    <n v="2"/>
    <n v="2783.08"/>
  </r>
  <r>
    <x v="10"/>
    <x v="93"/>
    <x v="28"/>
    <n v="14"/>
    <n v="19405.399999999998"/>
  </r>
  <r>
    <x v="10"/>
    <x v="93"/>
    <x v="87"/>
    <n v="2"/>
    <n v="1446.16"/>
  </r>
  <r>
    <x v="10"/>
    <x v="93"/>
    <x v="3"/>
    <n v="1"/>
    <n v="1079.8400000000001"/>
  </r>
  <r>
    <x v="10"/>
    <x v="93"/>
    <x v="17"/>
    <n v="2"/>
    <n v="1704.08"/>
  </r>
  <r>
    <x v="10"/>
    <x v="93"/>
    <x v="4"/>
    <n v="6"/>
    <n v="5346.1200000000008"/>
  </r>
  <r>
    <x v="10"/>
    <x v="93"/>
    <x v="18"/>
    <n v="20"/>
    <n v="17399.599999999995"/>
  </r>
  <r>
    <x v="10"/>
    <x v="93"/>
    <x v="6"/>
    <n v="5"/>
    <n v="6340.2999999999993"/>
  </r>
  <r>
    <x v="10"/>
    <x v="93"/>
    <x v="7"/>
    <n v="5"/>
    <n v="1695.1"/>
  </r>
  <r>
    <x v="10"/>
    <x v="93"/>
    <x v="8"/>
    <n v="3"/>
    <n v="3173.6400000000003"/>
  </r>
  <r>
    <x v="10"/>
    <x v="93"/>
    <x v="31"/>
    <n v="13"/>
    <n v="11373.960000000001"/>
  </r>
  <r>
    <x v="10"/>
    <x v="93"/>
    <x v="33"/>
    <n v="1"/>
    <n v="438.24"/>
  </r>
  <r>
    <x v="10"/>
    <x v="93"/>
    <x v="11"/>
    <n v="1"/>
    <n v="513.94000000000005"/>
  </r>
  <r>
    <x v="10"/>
    <x v="93"/>
    <x v="74"/>
    <n v="1"/>
    <n v="515.12"/>
  </r>
  <r>
    <x v="10"/>
    <x v="93"/>
    <x v="12"/>
    <n v="3"/>
    <n v="919.41000000000008"/>
  </r>
  <r>
    <x v="10"/>
    <x v="94"/>
    <x v="14"/>
    <n v="79"/>
    <n v="74133.990000000005"/>
  </r>
  <r>
    <x v="10"/>
    <x v="95"/>
    <x v="1"/>
    <n v="1"/>
    <n v="1391.54"/>
  </r>
  <r>
    <x v="10"/>
    <x v="95"/>
    <x v="28"/>
    <n v="2"/>
    <n v="2772.2"/>
  </r>
  <r>
    <x v="10"/>
    <x v="95"/>
    <x v="58"/>
    <n v="7"/>
    <n v="4501"/>
  </r>
  <r>
    <x v="10"/>
    <x v="95"/>
    <x v="17"/>
    <n v="1"/>
    <n v="852.04"/>
  </r>
  <r>
    <x v="10"/>
    <x v="95"/>
    <x v="4"/>
    <n v="2"/>
    <n v="1782.04"/>
  </r>
  <r>
    <x v="10"/>
    <x v="95"/>
    <x v="18"/>
    <n v="1"/>
    <n v="869.98"/>
  </r>
  <r>
    <x v="10"/>
    <x v="95"/>
    <x v="6"/>
    <n v="2"/>
    <n v="2536.12"/>
  </r>
  <r>
    <x v="10"/>
    <x v="95"/>
    <x v="23"/>
    <n v="1"/>
    <n v="173.32999999999998"/>
  </r>
  <r>
    <x v="10"/>
    <x v="95"/>
    <x v="8"/>
    <n v="4"/>
    <n v="4231.5200000000004"/>
  </r>
  <r>
    <x v="10"/>
    <x v="95"/>
    <x v="31"/>
    <n v="3"/>
    <n v="2624.76"/>
  </r>
  <r>
    <x v="10"/>
    <x v="95"/>
    <x v="116"/>
    <n v="1"/>
    <n v="3204.36"/>
  </r>
  <r>
    <x v="10"/>
    <x v="95"/>
    <x v="25"/>
    <n v="2"/>
    <n v="2378.7200000000003"/>
  </r>
  <r>
    <x v="10"/>
    <x v="96"/>
    <x v="14"/>
    <n v="27"/>
    <n v="27317.61"/>
  </r>
  <r>
    <x v="10"/>
    <x v="97"/>
    <x v="34"/>
    <n v="1"/>
    <n v="472.43"/>
  </r>
  <r>
    <x v="10"/>
    <x v="97"/>
    <x v="9"/>
    <n v="1"/>
    <n v="2003.42"/>
  </r>
  <r>
    <x v="10"/>
    <x v="98"/>
    <x v="14"/>
    <n v="2"/>
    <n v="2475.85"/>
  </r>
  <r>
    <x v="10"/>
    <x v="99"/>
    <x v="7"/>
    <n v="1"/>
    <n v="339.02"/>
  </r>
  <r>
    <x v="10"/>
    <x v="100"/>
    <x v="14"/>
    <n v="1"/>
    <n v="339.02"/>
  </r>
  <r>
    <x v="10"/>
    <x v="101"/>
    <x v="28"/>
    <n v="1"/>
    <n v="1386.1"/>
  </r>
  <r>
    <x v="10"/>
    <x v="101"/>
    <x v="4"/>
    <n v="2"/>
    <n v="1782.04"/>
  </r>
  <r>
    <x v="10"/>
    <x v="101"/>
    <x v="5"/>
    <n v="1"/>
    <n v="920.16000000000008"/>
  </r>
  <r>
    <x v="10"/>
    <x v="102"/>
    <x v="14"/>
    <n v="4"/>
    <n v="4088.3"/>
  </r>
  <r>
    <x v="11"/>
    <x v="20"/>
    <x v="14"/>
    <n v="330"/>
    <n v="298594.40999999997"/>
  </r>
  <r>
    <x v="12"/>
    <x v="103"/>
    <x v="37"/>
    <n v="2"/>
    <n v="1348.88"/>
  </r>
  <r>
    <x v="12"/>
    <x v="103"/>
    <x v="1"/>
    <n v="27"/>
    <n v="37571.580000000016"/>
  </r>
  <r>
    <x v="12"/>
    <x v="103"/>
    <x v="34"/>
    <n v="2"/>
    <n v="944.86"/>
  </r>
  <r>
    <x v="12"/>
    <x v="103"/>
    <x v="111"/>
    <n v="1"/>
    <n v="449.20000000000005"/>
  </r>
  <r>
    <x v="12"/>
    <x v="103"/>
    <x v="85"/>
    <n v="1"/>
    <n v="358.58000000000004"/>
  </r>
  <r>
    <x v="12"/>
    <x v="103"/>
    <x v="2"/>
    <n v="9"/>
    <n v="5686.92"/>
  </r>
  <r>
    <x v="12"/>
    <x v="103"/>
    <x v="15"/>
    <n v="5"/>
    <n v="5598.7"/>
  </r>
  <r>
    <x v="12"/>
    <x v="103"/>
    <x v="3"/>
    <n v="5"/>
    <n v="5399.2000000000007"/>
  </r>
  <r>
    <x v="12"/>
    <x v="103"/>
    <x v="17"/>
    <n v="2"/>
    <n v="1704.08"/>
  </r>
  <r>
    <x v="12"/>
    <x v="103"/>
    <x v="4"/>
    <n v="6"/>
    <n v="5346.1200000000008"/>
  </r>
  <r>
    <x v="12"/>
    <x v="103"/>
    <x v="18"/>
    <n v="14"/>
    <n v="12179.719999999996"/>
  </r>
  <r>
    <x v="12"/>
    <x v="103"/>
    <x v="5"/>
    <n v="2"/>
    <n v="1840.3200000000002"/>
  </r>
  <r>
    <x v="12"/>
    <x v="103"/>
    <x v="6"/>
    <n v="11"/>
    <n v="13948.659999999996"/>
  </r>
  <r>
    <x v="12"/>
    <x v="103"/>
    <x v="7"/>
    <n v="19"/>
    <n v="6441.3800000000028"/>
  </r>
  <r>
    <x v="12"/>
    <x v="103"/>
    <x v="8"/>
    <n v="4"/>
    <n v="4231.5200000000004"/>
  </r>
  <r>
    <x v="12"/>
    <x v="103"/>
    <x v="32"/>
    <n v="6"/>
    <n v="3059.1600000000003"/>
  </r>
  <r>
    <x v="12"/>
    <x v="103"/>
    <x v="92"/>
    <n v="2"/>
    <n v="1028.3399999999999"/>
  </r>
  <r>
    <x v="12"/>
    <x v="103"/>
    <x v="33"/>
    <n v="1"/>
    <n v="438.24"/>
  </r>
  <r>
    <x v="12"/>
    <x v="103"/>
    <x v="20"/>
    <n v="1"/>
    <n v="902.74"/>
  </r>
  <r>
    <x v="12"/>
    <x v="103"/>
    <x v="49"/>
    <n v="1"/>
    <n v="372.53999999999996"/>
  </r>
  <r>
    <x v="12"/>
    <x v="103"/>
    <x v="117"/>
    <n v="2"/>
    <n v="238.7"/>
  </r>
  <r>
    <x v="12"/>
    <x v="103"/>
    <x v="74"/>
    <n v="1"/>
    <n v="515.12"/>
  </r>
  <r>
    <x v="12"/>
    <x v="103"/>
    <x v="12"/>
    <n v="4"/>
    <n v="1225.8800000000001"/>
  </r>
  <r>
    <x v="12"/>
    <x v="104"/>
    <x v="14"/>
    <n v="128"/>
    <n v="110830.44000000002"/>
  </r>
  <r>
    <x v="12"/>
    <x v="105"/>
    <x v="0"/>
    <n v="4"/>
    <n v="2452.56"/>
  </r>
  <r>
    <x v="12"/>
    <x v="105"/>
    <x v="37"/>
    <n v="4"/>
    <n v="2697.76"/>
  </r>
  <r>
    <x v="12"/>
    <x v="106"/>
    <x v="14"/>
    <n v="8"/>
    <n v="5150.32"/>
  </r>
  <r>
    <x v="12"/>
    <x v="107"/>
    <x v="36"/>
    <n v="1"/>
    <n v="696.36"/>
  </r>
  <r>
    <x v="12"/>
    <x v="107"/>
    <x v="1"/>
    <n v="8"/>
    <n v="11132.32"/>
  </r>
  <r>
    <x v="12"/>
    <x v="107"/>
    <x v="28"/>
    <n v="1"/>
    <n v="1386.1"/>
  </r>
  <r>
    <x v="12"/>
    <x v="107"/>
    <x v="118"/>
    <n v="1"/>
    <n v="759.42"/>
  </r>
  <r>
    <x v="12"/>
    <x v="107"/>
    <x v="86"/>
    <n v="2"/>
    <n v="1086"/>
  </r>
  <r>
    <x v="12"/>
    <x v="107"/>
    <x v="2"/>
    <n v="9"/>
    <n v="5686.92"/>
  </r>
  <r>
    <x v="12"/>
    <x v="107"/>
    <x v="15"/>
    <n v="2"/>
    <n v="2239.48"/>
  </r>
  <r>
    <x v="12"/>
    <x v="107"/>
    <x v="17"/>
    <n v="2"/>
    <n v="1704.08"/>
  </r>
  <r>
    <x v="12"/>
    <x v="107"/>
    <x v="18"/>
    <n v="5"/>
    <n v="4349.8999999999996"/>
  </r>
  <r>
    <x v="12"/>
    <x v="107"/>
    <x v="6"/>
    <n v="9"/>
    <n v="11412.539999999997"/>
  </r>
  <r>
    <x v="12"/>
    <x v="107"/>
    <x v="119"/>
    <n v="1"/>
    <n v="720.14"/>
  </r>
  <r>
    <x v="12"/>
    <x v="107"/>
    <x v="33"/>
    <n v="6"/>
    <n v="2629.4399999999996"/>
  </r>
  <r>
    <x v="12"/>
    <x v="107"/>
    <x v="11"/>
    <n v="5"/>
    <n v="2569.7000000000003"/>
  </r>
  <r>
    <x v="12"/>
    <x v="107"/>
    <x v="117"/>
    <n v="1"/>
    <n v="119.35"/>
  </r>
  <r>
    <x v="12"/>
    <x v="107"/>
    <x v="47"/>
    <n v="1"/>
    <n v="1164.08"/>
  </r>
  <r>
    <x v="12"/>
    <x v="107"/>
    <x v="12"/>
    <n v="4"/>
    <n v="1225.8800000000001"/>
  </r>
  <r>
    <x v="12"/>
    <x v="108"/>
    <x v="14"/>
    <n v="58"/>
    <n v="48881.709999999992"/>
  </r>
  <r>
    <x v="12"/>
    <x v="109"/>
    <x v="120"/>
    <n v="1"/>
    <n v="258.26"/>
  </r>
  <r>
    <x v="12"/>
    <x v="110"/>
    <x v="14"/>
    <n v="1"/>
    <n v="258.26"/>
  </r>
  <r>
    <x v="12"/>
    <x v="111"/>
    <x v="1"/>
    <n v="14"/>
    <n v="19481.560000000005"/>
  </r>
  <r>
    <x v="12"/>
    <x v="111"/>
    <x v="121"/>
    <n v="1"/>
    <n v="372.53999999999996"/>
  </r>
  <r>
    <x v="12"/>
    <x v="111"/>
    <x v="2"/>
    <n v="2"/>
    <n v="1263.76"/>
  </r>
  <r>
    <x v="12"/>
    <x v="111"/>
    <x v="17"/>
    <n v="2"/>
    <n v="1704.08"/>
  </r>
  <r>
    <x v="12"/>
    <x v="111"/>
    <x v="4"/>
    <n v="5"/>
    <n v="4455.1000000000004"/>
  </r>
  <r>
    <x v="12"/>
    <x v="111"/>
    <x v="18"/>
    <n v="7"/>
    <n v="6089.8599999999988"/>
  </r>
  <r>
    <x v="12"/>
    <x v="111"/>
    <x v="6"/>
    <n v="2"/>
    <n v="2536.12"/>
  </r>
  <r>
    <x v="12"/>
    <x v="111"/>
    <x v="7"/>
    <n v="9"/>
    <n v="3051.18"/>
  </r>
  <r>
    <x v="12"/>
    <x v="111"/>
    <x v="8"/>
    <n v="1"/>
    <n v="1057.8800000000001"/>
  </r>
  <r>
    <x v="12"/>
    <x v="111"/>
    <x v="33"/>
    <n v="1"/>
    <n v="438.24"/>
  </r>
  <r>
    <x v="12"/>
    <x v="111"/>
    <x v="12"/>
    <n v="3"/>
    <n v="919.41000000000008"/>
  </r>
  <r>
    <x v="12"/>
    <x v="112"/>
    <x v="14"/>
    <n v="47"/>
    <n v="41369.730000000003"/>
  </r>
  <r>
    <x v="12"/>
    <x v="113"/>
    <x v="1"/>
    <n v="13"/>
    <n v="18090.020000000004"/>
  </r>
  <r>
    <x v="12"/>
    <x v="113"/>
    <x v="34"/>
    <n v="3"/>
    <n v="1417.29"/>
  </r>
  <r>
    <x v="12"/>
    <x v="113"/>
    <x v="15"/>
    <n v="2"/>
    <n v="2239.48"/>
  </r>
  <r>
    <x v="12"/>
    <x v="113"/>
    <x v="4"/>
    <n v="4"/>
    <n v="3564.08"/>
  </r>
  <r>
    <x v="12"/>
    <x v="113"/>
    <x v="18"/>
    <n v="3"/>
    <n v="2609.94"/>
  </r>
  <r>
    <x v="12"/>
    <x v="113"/>
    <x v="6"/>
    <n v="17"/>
    <n v="21557.02"/>
  </r>
  <r>
    <x v="12"/>
    <x v="113"/>
    <x v="7"/>
    <n v="5"/>
    <n v="1695.1"/>
  </r>
  <r>
    <x v="12"/>
    <x v="113"/>
    <x v="32"/>
    <n v="1"/>
    <n v="509.86"/>
  </r>
  <r>
    <x v="12"/>
    <x v="113"/>
    <x v="49"/>
    <n v="1"/>
    <n v="372.53999999999996"/>
  </r>
  <r>
    <x v="12"/>
    <x v="113"/>
    <x v="12"/>
    <n v="3"/>
    <n v="919.41000000000008"/>
  </r>
  <r>
    <x v="12"/>
    <x v="114"/>
    <x v="14"/>
    <n v="52"/>
    <n v="52974.740000000005"/>
  </r>
  <r>
    <x v="12"/>
    <x v="115"/>
    <x v="1"/>
    <n v="6"/>
    <n v="8349.24"/>
  </r>
  <r>
    <x v="12"/>
    <x v="115"/>
    <x v="2"/>
    <n v="1"/>
    <n v="631.88"/>
  </r>
  <r>
    <x v="12"/>
    <x v="115"/>
    <x v="4"/>
    <n v="1"/>
    <n v="891.02"/>
  </r>
  <r>
    <x v="12"/>
    <x v="115"/>
    <x v="6"/>
    <n v="5"/>
    <n v="6340.2999999999993"/>
  </r>
  <r>
    <x v="12"/>
    <x v="116"/>
    <x v="14"/>
    <n v="13"/>
    <n v="16212.439999999999"/>
  </r>
  <r>
    <x v="12"/>
    <x v="117"/>
    <x v="1"/>
    <n v="10"/>
    <n v="13915.400000000001"/>
  </r>
  <r>
    <x v="12"/>
    <x v="117"/>
    <x v="34"/>
    <n v="1"/>
    <n v="472.43"/>
  </r>
  <r>
    <x v="12"/>
    <x v="117"/>
    <x v="2"/>
    <n v="1"/>
    <n v="631.88"/>
  </r>
  <r>
    <x v="12"/>
    <x v="117"/>
    <x v="15"/>
    <n v="1"/>
    <n v="1119.74"/>
  </r>
  <r>
    <x v="12"/>
    <x v="117"/>
    <x v="4"/>
    <n v="1"/>
    <n v="891.02"/>
  </r>
  <r>
    <x v="12"/>
    <x v="117"/>
    <x v="18"/>
    <n v="1"/>
    <n v="869.98"/>
  </r>
  <r>
    <x v="12"/>
    <x v="117"/>
    <x v="122"/>
    <n v="1"/>
    <n v="1541.4"/>
  </r>
  <r>
    <x v="12"/>
    <x v="117"/>
    <x v="6"/>
    <n v="1"/>
    <n v="1268.06"/>
  </r>
  <r>
    <x v="12"/>
    <x v="117"/>
    <x v="7"/>
    <n v="1"/>
    <n v="339.02"/>
  </r>
  <r>
    <x v="12"/>
    <x v="117"/>
    <x v="8"/>
    <n v="1"/>
    <n v="1057.8800000000001"/>
  </r>
  <r>
    <x v="12"/>
    <x v="117"/>
    <x v="123"/>
    <n v="1"/>
    <n v="618.15"/>
  </r>
  <r>
    <x v="12"/>
    <x v="118"/>
    <x v="14"/>
    <n v="20"/>
    <n v="22724.960000000006"/>
  </r>
  <r>
    <x v="12"/>
    <x v="119"/>
    <x v="1"/>
    <n v="2"/>
    <n v="2783.08"/>
  </r>
  <r>
    <x v="12"/>
    <x v="119"/>
    <x v="28"/>
    <n v="2"/>
    <n v="2772.2"/>
  </r>
  <r>
    <x v="12"/>
    <x v="119"/>
    <x v="58"/>
    <n v="9"/>
    <n v="5787"/>
  </r>
  <r>
    <x v="12"/>
    <x v="119"/>
    <x v="18"/>
    <n v="3"/>
    <n v="2609.94"/>
  </r>
  <r>
    <x v="12"/>
    <x v="119"/>
    <x v="7"/>
    <n v="3"/>
    <n v="1017.06"/>
  </r>
  <r>
    <x v="12"/>
    <x v="119"/>
    <x v="8"/>
    <n v="1"/>
    <n v="1057.8800000000001"/>
  </r>
  <r>
    <x v="12"/>
    <x v="120"/>
    <x v="14"/>
    <n v="20"/>
    <n v="16027.16"/>
  </r>
  <r>
    <x v="12"/>
    <x v="121"/>
    <x v="20"/>
    <n v="3"/>
    <n v="2708.2200000000003"/>
  </r>
  <r>
    <x v="12"/>
    <x v="122"/>
    <x v="14"/>
    <n v="3"/>
    <n v="2708.2200000000003"/>
  </r>
  <r>
    <x v="12"/>
    <x v="123"/>
    <x v="1"/>
    <n v="5"/>
    <n v="6957.7"/>
  </r>
  <r>
    <x v="12"/>
    <x v="123"/>
    <x v="58"/>
    <n v="3"/>
    <n v="1929"/>
  </r>
  <r>
    <x v="12"/>
    <x v="123"/>
    <x v="2"/>
    <n v="3"/>
    <n v="1895.6399999999999"/>
  </r>
  <r>
    <x v="12"/>
    <x v="123"/>
    <x v="3"/>
    <n v="1"/>
    <n v="1079.8400000000001"/>
  </r>
  <r>
    <x v="12"/>
    <x v="123"/>
    <x v="17"/>
    <n v="4"/>
    <n v="3408.16"/>
  </r>
  <r>
    <x v="12"/>
    <x v="123"/>
    <x v="33"/>
    <n v="6"/>
    <n v="2629.4399999999996"/>
  </r>
  <r>
    <x v="12"/>
    <x v="123"/>
    <x v="116"/>
    <n v="1"/>
    <n v="3204.36"/>
  </r>
  <r>
    <x v="12"/>
    <x v="124"/>
    <x v="14"/>
    <n v="23"/>
    <n v="21104.14"/>
  </r>
  <r>
    <x v="13"/>
    <x v="20"/>
    <x v="14"/>
    <n v="373"/>
    <n v="338242.12"/>
  </r>
  <r>
    <x v="14"/>
    <x v="125"/>
    <x v="1"/>
    <n v="10"/>
    <n v="13915.400000000001"/>
  </r>
  <r>
    <x v="14"/>
    <x v="125"/>
    <x v="28"/>
    <n v="11"/>
    <n v="15247.100000000002"/>
  </r>
  <r>
    <x v="14"/>
    <x v="125"/>
    <x v="15"/>
    <n v="6"/>
    <n v="6718.44"/>
  </r>
  <r>
    <x v="14"/>
    <x v="125"/>
    <x v="17"/>
    <n v="4"/>
    <n v="3408.16"/>
  </r>
  <r>
    <x v="14"/>
    <x v="125"/>
    <x v="4"/>
    <n v="12"/>
    <n v="10692.240000000003"/>
  </r>
  <r>
    <x v="14"/>
    <x v="125"/>
    <x v="18"/>
    <n v="16"/>
    <n v="13919.679999999995"/>
  </r>
  <r>
    <x v="14"/>
    <x v="125"/>
    <x v="6"/>
    <n v="3"/>
    <n v="3804.18"/>
  </r>
  <r>
    <x v="14"/>
    <x v="125"/>
    <x v="8"/>
    <n v="13"/>
    <n v="13752.440000000006"/>
  </r>
  <r>
    <x v="14"/>
    <x v="126"/>
    <x v="14"/>
    <n v="75"/>
    <n v="81457.64"/>
  </r>
  <r>
    <x v="14"/>
    <x v="127"/>
    <x v="1"/>
    <n v="2"/>
    <n v="2783.08"/>
  </r>
  <r>
    <x v="14"/>
    <x v="127"/>
    <x v="4"/>
    <n v="2"/>
    <n v="1782.04"/>
  </r>
  <r>
    <x v="14"/>
    <x v="127"/>
    <x v="18"/>
    <n v="6"/>
    <n v="5219.8799999999992"/>
  </r>
  <r>
    <x v="14"/>
    <x v="127"/>
    <x v="6"/>
    <n v="3"/>
    <n v="3804.18"/>
  </r>
  <r>
    <x v="14"/>
    <x v="127"/>
    <x v="76"/>
    <n v="4"/>
    <n v="1547.48"/>
  </r>
  <r>
    <x v="14"/>
    <x v="127"/>
    <x v="8"/>
    <n v="1"/>
    <n v="1057.8800000000001"/>
  </r>
  <r>
    <x v="14"/>
    <x v="127"/>
    <x v="33"/>
    <n v="1"/>
    <n v="438.24"/>
  </r>
  <r>
    <x v="14"/>
    <x v="128"/>
    <x v="14"/>
    <n v="19"/>
    <n v="16632.780000000002"/>
  </r>
  <r>
    <x v="14"/>
    <x v="129"/>
    <x v="1"/>
    <n v="4"/>
    <n v="5566.16"/>
  </r>
  <r>
    <x v="14"/>
    <x v="129"/>
    <x v="34"/>
    <n v="3"/>
    <n v="1417.29"/>
  </r>
  <r>
    <x v="14"/>
    <x v="129"/>
    <x v="17"/>
    <n v="5"/>
    <n v="4260.2"/>
  </r>
  <r>
    <x v="14"/>
    <x v="129"/>
    <x v="18"/>
    <n v="2"/>
    <n v="1739.96"/>
  </r>
  <r>
    <x v="14"/>
    <x v="129"/>
    <x v="8"/>
    <n v="1"/>
    <n v="1057.8800000000001"/>
  </r>
  <r>
    <x v="14"/>
    <x v="130"/>
    <x v="14"/>
    <n v="15"/>
    <n v="14041.490000000002"/>
  </r>
  <r>
    <x v="14"/>
    <x v="131"/>
    <x v="1"/>
    <n v="1"/>
    <n v="1391.54"/>
  </r>
  <r>
    <x v="14"/>
    <x v="131"/>
    <x v="86"/>
    <n v="13"/>
    <n v="7059"/>
  </r>
  <r>
    <x v="14"/>
    <x v="131"/>
    <x v="12"/>
    <n v="1"/>
    <n v="306.47000000000003"/>
  </r>
  <r>
    <x v="14"/>
    <x v="132"/>
    <x v="14"/>
    <n v="15"/>
    <n v="8757.01"/>
  </r>
  <r>
    <x v="14"/>
    <x v="133"/>
    <x v="1"/>
    <n v="2"/>
    <n v="2783.08"/>
  </r>
  <r>
    <x v="14"/>
    <x v="133"/>
    <x v="28"/>
    <n v="1"/>
    <n v="1386.1"/>
  </r>
  <r>
    <x v="14"/>
    <x v="133"/>
    <x v="2"/>
    <n v="2"/>
    <n v="1263.76"/>
  </r>
  <r>
    <x v="14"/>
    <x v="133"/>
    <x v="6"/>
    <n v="2"/>
    <n v="2536.12"/>
  </r>
  <r>
    <x v="14"/>
    <x v="133"/>
    <x v="33"/>
    <n v="7"/>
    <n v="3067.6799999999994"/>
  </r>
  <r>
    <x v="14"/>
    <x v="133"/>
    <x v="35"/>
    <n v="1"/>
    <n v="1088.4000000000001"/>
  </r>
  <r>
    <x v="14"/>
    <x v="133"/>
    <x v="124"/>
    <n v="1"/>
    <n v="389.64"/>
  </r>
  <r>
    <x v="14"/>
    <x v="133"/>
    <x v="26"/>
    <n v="4"/>
    <n v="2810.8"/>
  </r>
  <r>
    <x v="14"/>
    <x v="133"/>
    <x v="99"/>
    <n v="12"/>
    <n v="11600.88"/>
  </r>
  <r>
    <x v="14"/>
    <x v="134"/>
    <x v="14"/>
    <n v="32"/>
    <n v="26926.46"/>
  </r>
  <r>
    <x v="15"/>
    <x v="20"/>
    <x v="14"/>
    <n v="156"/>
    <n v="147815.38"/>
  </r>
  <r>
    <x v="16"/>
    <x v="135"/>
    <x v="125"/>
    <n v="1"/>
    <n v="549.72"/>
  </r>
  <r>
    <x v="16"/>
    <x v="135"/>
    <x v="1"/>
    <n v="13"/>
    <n v="18090.020000000004"/>
  </r>
  <r>
    <x v="16"/>
    <x v="135"/>
    <x v="2"/>
    <n v="1"/>
    <n v="631.88"/>
  </r>
  <r>
    <x v="16"/>
    <x v="135"/>
    <x v="15"/>
    <n v="1"/>
    <n v="1119.74"/>
  </r>
  <r>
    <x v="16"/>
    <x v="135"/>
    <x v="17"/>
    <n v="27"/>
    <n v="23005.080000000013"/>
  </r>
  <r>
    <x v="16"/>
    <x v="135"/>
    <x v="18"/>
    <n v="20"/>
    <n v="17399.599999999995"/>
  </r>
  <r>
    <x v="16"/>
    <x v="135"/>
    <x v="5"/>
    <n v="1"/>
    <n v="920.16000000000008"/>
  </r>
  <r>
    <x v="16"/>
    <x v="135"/>
    <x v="7"/>
    <n v="4"/>
    <n v="1356.08"/>
  </r>
  <r>
    <x v="16"/>
    <x v="135"/>
    <x v="61"/>
    <n v="1"/>
    <n v="139.96"/>
  </r>
  <r>
    <x v="16"/>
    <x v="135"/>
    <x v="8"/>
    <n v="31"/>
    <n v="32794.280000000021"/>
  </r>
  <r>
    <x v="16"/>
    <x v="135"/>
    <x v="33"/>
    <n v="7"/>
    <n v="3067.6799999999994"/>
  </r>
  <r>
    <x v="16"/>
    <x v="135"/>
    <x v="35"/>
    <n v="1"/>
    <n v="1088.4000000000001"/>
  </r>
  <r>
    <x v="16"/>
    <x v="135"/>
    <x v="11"/>
    <n v="1"/>
    <n v="513.94000000000005"/>
  </r>
  <r>
    <x v="16"/>
    <x v="135"/>
    <x v="74"/>
    <n v="3"/>
    <n v="1545.3600000000001"/>
  </r>
  <r>
    <x v="16"/>
    <x v="135"/>
    <x v="47"/>
    <n v="1"/>
    <n v="1164.08"/>
  </r>
  <r>
    <x v="16"/>
    <x v="135"/>
    <x v="99"/>
    <n v="1"/>
    <n v="966.74"/>
  </r>
  <r>
    <x v="16"/>
    <x v="136"/>
    <x v="14"/>
    <n v="114"/>
    <n v="104352.72000000003"/>
  </r>
  <r>
    <x v="16"/>
    <x v="137"/>
    <x v="36"/>
    <n v="3"/>
    <n v="2089.08"/>
  </r>
  <r>
    <x v="16"/>
    <x v="137"/>
    <x v="37"/>
    <n v="2"/>
    <n v="1348.88"/>
  </r>
  <r>
    <x v="16"/>
    <x v="137"/>
    <x v="112"/>
    <n v="1"/>
    <n v="3141.32"/>
  </r>
  <r>
    <x v="16"/>
    <x v="137"/>
    <x v="80"/>
    <n v="2"/>
    <n v="6165.3600000000006"/>
  </r>
  <r>
    <x v="16"/>
    <x v="137"/>
    <x v="39"/>
    <n v="5"/>
    <n v="11548.4"/>
  </r>
  <r>
    <x v="16"/>
    <x v="137"/>
    <x v="1"/>
    <n v="53"/>
    <n v="73751.62"/>
  </r>
  <r>
    <x v="16"/>
    <x v="137"/>
    <x v="28"/>
    <n v="4"/>
    <n v="5544.4"/>
  </r>
  <r>
    <x v="16"/>
    <x v="137"/>
    <x v="41"/>
    <n v="2"/>
    <n v="2779.52"/>
  </r>
  <r>
    <x v="16"/>
    <x v="137"/>
    <x v="59"/>
    <n v="2"/>
    <n v="1016.48"/>
  </r>
  <r>
    <x v="16"/>
    <x v="137"/>
    <x v="2"/>
    <n v="3"/>
    <n v="1895.6399999999999"/>
  </r>
  <r>
    <x v="16"/>
    <x v="137"/>
    <x v="17"/>
    <n v="5"/>
    <n v="4260.2"/>
  </r>
  <r>
    <x v="16"/>
    <x v="137"/>
    <x v="4"/>
    <n v="19"/>
    <n v="16929.380000000005"/>
  </r>
  <r>
    <x v="16"/>
    <x v="137"/>
    <x v="18"/>
    <n v="31"/>
    <n v="26969.37999999999"/>
  </r>
  <r>
    <x v="16"/>
    <x v="137"/>
    <x v="60"/>
    <n v="1"/>
    <n v="753.9"/>
  </r>
  <r>
    <x v="16"/>
    <x v="137"/>
    <x v="5"/>
    <n v="9"/>
    <n v="8281.44"/>
  </r>
  <r>
    <x v="16"/>
    <x v="137"/>
    <x v="122"/>
    <n v="4"/>
    <n v="6165.6"/>
  </r>
  <r>
    <x v="16"/>
    <x v="137"/>
    <x v="6"/>
    <n v="11"/>
    <n v="13948.659999999996"/>
  </r>
  <r>
    <x v="16"/>
    <x v="137"/>
    <x v="7"/>
    <n v="4"/>
    <n v="1356.08"/>
  </r>
  <r>
    <x v="16"/>
    <x v="137"/>
    <x v="8"/>
    <n v="47"/>
    <n v="49720.359999999979"/>
  </r>
  <r>
    <x v="16"/>
    <x v="137"/>
    <x v="31"/>
    <n v="3"/>
    <n v="2624.76"/>
  </r>
  <r>
    <x v="16"/>
    <x v="137"/>
    <x v="44"/>
    <n v="2"/>
    <n v="3366.96"/>
  </r>
  <r>
    <x v="16"/>
    <x v="137"/>
    <x v="126"/>
    <n v="1"/>
    <n v="652.16"/>
  </r>
  <r>
    <x v="16"/>
    <x v="137"/>
    <x v="33"/>
    <n v="3"/>
    <n v="1314.72"/>
  </r>
  <r>
    <x v="16"/>
    <x v="137"/>
    <x v="9"/>
    <n v="1"/>
    <n v="2003.42"/>
  </r>
  <r>
    <x v="16"/>
    <x v="137"/>
    <x v="116"/>
    <n v="1"/>
    <n v="3204.36"/>
  </r>
  <r>
    <x v="16"/>
    <x v="137"/>
    <x v="127"/>
    <n v="1"/>
    <n v="3204.36"/>
  </r>
  <r>
    <x v="16"/>
    <x v="137"/>
    <x v="25"/>
    <n v="1"/>
    <n v="1189.3600000000001"/>
  </r>
  <r>
    <x v="16"/>
    <x v="137"/>
    <x v="20"/>
    <n v="6"/>
    <n v="5416.44"/>
  </r>
  <r>
    <x v="16"/>
    <x v="137"/>
    <x v="49"/>
    <n v="3"/>
    <n v="1117.6199999999999"/>
  </r>
  <r>
    <x v="16"/>
    <x v="137"/>
    <x v="52"/>
    <n v="1"/>
    <n v="755.18000000000006"/>
  </r>
  <r>
    <x v="16"/>
    <x v="137"/>
    <x v="128"/>
    <n v="1"/>
    <n v="794.3"/>
  </r>
  <r>
    <x v="16"/>
    <x v="137"/>
    <x v="129"/>
    <n v="2"/>
    <n v="1329.04"/>
  </r>
  <r>
    <x v="16"/>
    <x v="137"/>
    <x v="74"/>
    <n v="1"/>
    <n v="515.12"/>
  </r>
  <r>
    <x v="16"/>
    <x v="137"/>
    <x v="47"/>
    <n v="14"/>
    <n v="16297.119999999999"/>
  </r>
  <r>
    <x v="16"/>
    <x v="137"/>
    <x v="99"/>
    <n v="3"/>
    <n v="2900.2200000000003"/>
  </r>
  <r>
    <x v="16"/>
    <x v="137"/>
    <x v="130"/>
    <n v="1"/>
    <n v="214.07999999999998"/>
  </r>
  <r>
    <x v="16"/>
    <x v="137"/>
    <x v="131"/>
    <n v="1"/>
    <n v="469.54999999999995"/>
  </r>
  <r>
    <x v="16"/>
    <x v="137"/>
    <x v="12"/>
    <n v="1"/>
    <n v="306.47000000000003"/>
  </r>
  <r>
    <x v="16"/>
    <x v="138"/>
    <x v="14"/>
    <n v="255"/>
    <n v="285340.93999999983"/>
  </r>
  <r>
    <x v="16"/>
    <x v="139"/>
    <x v="112"/>
    <n v="1"/>
    <n v="3141.32"/>
  </r>
  <r>
    <x v="16"/>
    <x v="139"/>
    <x v="1"/>
    <n v="3"/>
    <n v="4174.62"/>
  </r>
  <r>
    <x v="16"/>
    <x v="139"/>
    <x v="30"/>
    <n v="1"/>
    <n v="1280.75"/>
  </r>
  <r>
    <x v="16"/>
    <x v="139"/>
    <x v="81"/>
    <n v="1"/>
    <n v="143.72"/>
  </r>
  <r>
    <x v="16"/>
    <x v="139"/>
    <x v="132"/>
    <n v="1"/>
    <n v="225.86"/>
  </r>
  <r>
    <x v="16"/>
    <x v="139"/>
    <x v="17"/>
    <n v="10"/>
    <n v="8520.4"/>
  </r>
  <r>
    <x v="16"/>
    <x v="139"/>
    <x v="4"/>
    <n v="2"/>
    <n v="1782.04"/>
  </r>
  <r>
    <x v="16"/>
    <x v="139"/>
    <x v="18"/>
    <n v="4"/>
    <n v="3479.92"/>
  </r>
  <r>
    <x v="16"/>
    <x v="139"/>
    <x v="6"/>
    <n v="11"/>
    <n v="13948.659999999996"/>
  </r>
  <r>
    <x v="16"/>
    <x v="139"/>
    <x v="23"/>
    <n v="1"/>
    <n v="173.32999999999998"/>
  </r>
  <r>
    <x v="16"/>
    <x v="139"/>
    <x v="7"/>
    <n v="5"/>
    <n v="1695.1"/>
  </r>
  <r>
    <x v="16"/>
    <x v="139"/>
    <x v="33"/>
    <n v="1"/>
    <n v="438.24"/>
  </r>
  <r>
    <x v="16"/>
    <x v="139"/>
    <x v="25"/>
    <n v="2"/>
    <n v="2378.7200000000003"/>
  </r>
  <r>
    <x v="16"/>
    <x v="139"/>
    <x v="11"/>
    <n v="2"/>
    <n v="1027.8800000000001"/>
  </r>
  <r>
    <x v="16"/>
    <x v="139"/>
    <x v="129"/>
    <n v="1"/>
    <n v="664.52"/>
  </r>
  <r>
    <x v="16"/>
    <x v="139"/>
    <x v="47"/>
    <n v="5"/>
    <n v="5820.4"/>
  </r>
  <r>
    <x v="16"/>
    <x v="139"/>
    <x v="12"/>
    <n v="2"/>
    <n v="612.94000000000005"/>
  </r>
  <r>
    <x v="16"/>
    <x v="140"/>
    <x v="14"/>
    <n v="53"/>
    <n v="49508.419999999991"/>
  </r>
  <r>
    <x v="16"/>
    <x v="141"/>
    <x v="0"/>
    <n v="1"/>
    <n v="613.14"/>
  </r>
  <r>
    <x v="16"/>
    <x v="141"/>
    <x v="1"/>
    <n v="2"/>
    <n v="2783.08"/>
  </r>
  <r>
    <x v="16"/>
    <x v="141"/>
    <x v="15"/>
    <n v="2"/>
    <n v="2239.48"/>
  </r>
  <r>
    <x v="16"/>
    <x v="141"/>
    <x v="17"/>
    <n v="3"/>
    <n v="2556.12"/>
  </r>
  <r>
    <x v="16"/>
    <x v="141"/>
    <x v="4"/>
    <n v="7"/>
    <n v="6237.1400000000012"/>
  </r>
  <r>
    <x v="16"/>
    <x v="141"/>
    <x v="18"/>
    <n v="2"/>
    <n v="1739.96"/>
  </r>
  <r>
    <x v="16"/>
    <x v="141"/>
    <x v="8"/>
    <n v="10"/>
    <n v="10578.800000000003"/>
  </r>
  <r>
    <x v="16"/>
    <x v="142"/>
    <x v="14"/>
    <n v="27"/>
    <n v="26747.720000000005"/>
  </r>
  <r>
    <x v="16"/>
    <x v="143"/>
    <x v="36"/>
    <n v="2"/>
    <n v="1392.72"/>
  </r>
  <r>
    <x v="16"/>
    <x v="143"/>
    <x v="0"/>
    <n v="1"/>
    <n v="613.14"/>
  </r>
  <r>
    <x v="16"/>
    <x v="143"/>
    <x v="37"/>
    <n v="3"/>
    <n v="2023.3200000000002"/>
  </r>
  <r>
    <x v="16"/>
    <x v="143"/>
    <x v="39"/>
    <n v="3"/>
    <n v="6929.0399999999991"/>
  </r>
  <r>
    <x v="16"/>
    <x v="143"/>
    <x v="133"/>
    <n v="3"/>
    <n v="483.57"/>
  </r>
  <r>
    <x v="16"/>
    <x v="143"/>
    <x v="104"/>
    <n v="13"/>
    <n v="1170"/>
  </r>
  <r>
    <x v="16"/>
    <x v="143"/>
    <x v="1"/>
    <n v="4"/>
    <n v="5566.16"/>
  </r>
  <r>
    <x v="16"/>
    <x v="143"/>
    <x v="34"/>
    <n v="2"/>
    <n v="944.86"/>
  </r>
  <r>
    <x v="16"/>
    <x v="143"/>
    <x v="41"/>
    <n v="1"/>
    <n v="1389.76"/>
  </r>
  <r>
    <x v="16"/>
    <x v="143"/>
    <x v="134"/>
    <n v="2"/>
    <n v="1491.8400000000001"/>
  </r>
  <r>
    <x v="16"/>
    <x v="143"/>
    <x v="16"/>
    <n v="1"/>
    <n v="372.53999999999996"/>
  </r>
  <r>
    <x v="16"/>
    <x v="143"/>
    <x v="59"/>
    <n v="1"/>
    <n v="508.24"/>
  </r>
  <r>
    <x v="16"/>
    <x v="143"/>
    <x v="22"/>
    <n v="1"/>
    <n v="90"/>
  </r>
  <r>
    <x v="16"/>
    <x v="143"/>
    <x v="2"/>
    <n v="1"/>
    <n v="631.88"/>
  </r>
  <r>
    <x v="16"/>
    <x v="143"/>
    <x v="15"/>
    <n v="1"/>
    <n v="1119.74"/>
  </r>
  <r>
    <x v="16"/>
    <x v="143"/>
    <x v="3"/>
    <n v="4"/>
    <n v="4319.3600000000006"/>
  </r>
  <r>
    <x v="16"/>
    <x v="143"/>
    <x v="4"/>
    <n v="2"/>
    <n v="1782.04"/>
  </r>
  <r>
    <x v="16"/>
    <x v="143"/>
    <x v="18"/>
    <n v="4"/>
    <n v="3479.92"/>
  </r>
  <r>
    <x v="16"/>
    <x v="143"/>
    <x v="6"/>
    <n v="9"/>
    <n v="11412.539999999997"/>
  </r>
  <r>
    <x v="16"/>
    <x v="143"/>
    <x v="7"/>
    <n v="4"/>
    <n v="1356.08"/>
  </r>
  <r>
    <x v="16"/>
    <x v="143"/>
    <x v="63"/>
    <n v="1"/>
    <n v="1603"/>
  </r>
  <r>
    <x v="16"/>
    <x v="143"/>
    <x v="32"/>
    <n v="1"/>
    <n v="509.86"/>
  </r>
  <r>
    <x v="16"/>
    <x v="143"/>
    <x v="33"/>
    <n v="1"/>
    <n v="438.24"/>
  </r>
  <r>
    <x v="16"/>
    <x v="143"/>
    <x v="9"/>
    <n v="1"/>
    <n v="2003.42"/>
  </r>
  <r>
    <x v="16"/>
    <x v="143"/>
    <x v="116"/>
    <n v="1"/>
    <n v="3204.36"/>
  </r>
  <r>
    <x v="16"/>
    <x v="143"/>
    <x v="65"/>
    <n v="4"/>
    <n v="2366"/>
  </r>
  <r>
    <x v="16"/>
    <x v="143"/>
    <x v="25"/>
    <n v="2"/>
    <n v="2378.7200000000003"/>
  </r>
  <r>
    <x v="16"/>
    <x v="143"/>
    <x v="95"/>
    <n v="1"/>
    <n v="419.97"/>
  </r>
  <r>
    <x v="16"/>
    <x v="143"/>
    <x v="11"/>
    <n v="1"/>
    <n v="513.94000000000005"/>
  </r>
  <r>
    <x v="16"/>
    <x v="143"/>
    <x v="74"/>
    <n v="1"/>
    <n v="515.12"/>
  </r>
  <r>
    <x v="16"/>
    <x v="143"/>
    <x v="47"/>
    <n v="3"/>
    <n v="3492.24"/>
  </r>
  <r>
    <x v="16"/>
    <x v="143"/>
    <x v="102"/>
    <n v="1"/>
    <n v="5080.2800000000007"/>
  </r>
  <r>
    <x v="16"/>
    <x v="144"/>
    <x v="14"/>
    <n v="80"/>
    <n v="69601.900000000009"/>
  </r>
  <r>
    <x v="16"/>
    <x v="145"/>
    <x v="8"/>
    <n v="5"/>
    <n v="5289.4000000000005"/>
  </r>
  <r>
    <x v="16"/>
    <x v="145"/>
    <x v="35"/>
    <n v="1"/>
    <n v="1088.4000000000001"/>
  </r>
  <r>
    <x v="16"/>
    <x v="146"/>
    <x v="14"/>
    <n v="6"/>
    <n v="6377.8000000000011"/>
  </r>
  <r>
    <x v="17"/>
    <x v="20"/>
    <x v="14"/>
    <n v="535"/>
    <n v="541929.5"/>
  </r>
  <r>
    <x v="18"/>
    <x v="147"/>
    <x v="34"/>
    <n v="1"/>
    <n v="472.43"/>
  </r>
  <r>
    <x v="18"/>
    <x v="147"/>
    <x v="2"/>
    <n v="1"/>
    <n v="631.88"/>
  </r>
  <r>
    <x v="18"/>
    <x v="147"/>
    <x v="18"/>
    <n v="1"/>
    <n v="869.98"/>
  </r>
  <r>
    <x v="18"/>
    <x v="147"/>
    <x v="5"/>
    <n v="2"/>
    <n v="1840.3200000000002"/>
  </r>
  <r>
    <x v="18"/>
    <x v="147"/>
    <x v="6"/>
    <n v="6"/>
    <n v="7608.3599999999988"/>
  </r>
  <r>
    <x v="18"/>
    <x v="148"/>
    <x v="14"/>
    <n v="11"/>
    <n v="11422.97"/>
  </r>
  <r>
    <x v="18"/>
    <x v="149"/>
    <x v="1"/>
    <n v="2"/>
    <n v="2783.08"/>
  </r>
  <r>
    <x v="18"/>
    <x v="149"/>
    <x v="2"/>
    <n v="1"/>
    <n v="631.88"/>
  </r>
  <r>
    <x v="18"/>
    <x v="149"/>
    <x v="4"/>
    <n v="2"/>
    <n v="1782.04"/>
  </r>
  <r>
    <x v="18"/>
    <x v="149"/>
    <x v="18"/>
    <n v="3"/>
    <n v="2609.94"/>
  </r>
  <r>
    <x v="18"/>
    <x v="149"/>
    <x v="78"/>
    <n v="1"/>
    <n v="360.65999999999997"/>
  </r>
  <r>
    <x v="18"/>
    <x v="149"/>
    <x v="6"/>
    <n v="2"/>
    <n v="2536.12"/>
  </r>
  <r>
    <x v="18"/>
    <x v="149"/>
    <x v="33"/>
    <n v="3"/>
    <n v="1314.72"/>
  </r>
  <r>
    <x v="18"/>
    <x v="149"/>
    <x v="12"/>
    <n v="2"/>
    <n v="612.94000000000005"/>
  </r>
  <r>
    <x v="18"/>
    <x v="150"/>
    <x v="14"/>
    <n v="16"/>
    <n v="12631.380000000001"/>
  </r>
  <r>
    <x v="18"/>
    <x v="151"/>
    <x v="36"/>
    <n v="5"/>
    <n v="3481.8"/>
  </r>
  <r>
    <x v="18"/>
    <x v="151"/>
    <x v="0"/>
    <n v="2"/>
    <n v="1226.28"/>
  </r>
  <r>
    <x v="18"/>
    <x v="151"/>
    <x v="1"/>
    <n v="30"/>
    <n v="41746.200000000019"/>
  </r>
  <r>
    <x v="18"/>
    <x v="151"/>
    <x v="34"/>
    <n v="2"/>
    <n v="944.86"/>
  </r>
  <r>
    <x v="18"/>
    <x v="151"/>
    <x v="58"/>
    <n v="5"/>
    <n v="3215"/>
  </r>
  <r>
    <x v="18"/>
    <x v="151"/>
    <x v="2"/>
    <n v="3"/>
    <n v="1895.6399999999999"/>
  </r>
  <r>
    <x v="18"/>
    <x v="151"/>
    <x v="17"/>
    <n v="4"/>
    <n v="3408.16"/>
  </r>
  <r>
    <x v="18"/>
    <x v="151"/>
    <x v="4"/>
    <n v="11"/>
    <n v="9801.220000000003"/>
  </r>
  <r>
    <x v="18"/>
    <x v="151"/>
    <x v="18"/>
    <n v="10"/>
    <n v="8699.7999999999975"/>
  </r>
  <r>
    <x v="18"/>
    <x v="151"/>
    <x v="6"/>
    <n v="20"/>
    <n v="25361.200000000004"/>
  </r>
  <r>
    <x v="18"/>
    <x v="151"/>
    <x v="8"/>
    <n v="11"/>
    <n v="11636.680000000004"/>
  </r>
  <r>
    <x v="18"/>
    <x v="151"/>
    <x v="63"/>
    <n v="1"/>
    <n v="1603"/>
  </r>
  <r>
    <x v="18"/>
    <x v="151"/>
    <x v="32"/>
    <n v="1"/>
    <n v="509.86"/>
  </r>
  <r>
    <x v="18"/>
    <x v="151"/>
    <x v="33"/>
    <n v="5"/>
    <n v="2191.1999999999998"/>
  </r>
  <r>
    <x v="18"/>
    <x v="151"/>
    <x v="9"/>
    <n v="1"/>
    <n v="2003.42"/>
  </r>
  <r>
    <x v="18"/>
    <x v="151"/>
    <x v="11"/>
    <n v="1"/>
    <n v="513.94000000000005"/>
  </r>
  <r>
    <x v="18"/>
    <x v="151"/>
    <x v="74"/>
    <n v="1"/>
    <n v="515.12"/>
  </r>
  <r>
    <x v="18"/>
    <x v="151"/>
    <x v="13"/>
    <n v="1"/>
    <n v="3239.34"/>
  </r>
  <r>
    <x v="18"/>
    <x v="152"/>
    <x v="14"/>
    <n v="114"/>
    <n v="121992.72000000003"/>
  </r>
  <r>
    <x v="18"/>
    <x v="153"/>
    <x v="37"/>
    <n v="1"/>
    <n v="674.44"/>
  </r>
  <r>
    <x v="18"/>
    <x v="153"/>
    <x v="1"/>
    <n v="19"/>
    <n v="26439.260000000009"/>
  </r>
  <r>
    <x v="18"/>
    <x v="153"/>
    <x v="2"/>
    <n v="1"/>
    <n v="631.88"/>
  </r>
  <r>
    <x v="18"/>
    <x v="153"/>
    <x v="15"/>
    <n v="1"/>
    <n v="1119.74"/>
  </r>
  <r>
    <x v="18"/>
    <x v="153"/>
    <x v="17"/>
    <n v="1"/>
    <n v="852.04"/>
  </r>
  <r>
    <x v="18"/>
    <x v="153"/>
    <x v="4"/>
    <n v="3"/>
    <n v="2673.06"/>
  </r>
  <r>
    <x v="18"/>
    <x v="153"/>
    <x v="18"/>
    <n v="3"/>
    <n v="2609.94"/>
  </r>
  <r>
    <x v="18"/>
    <x v="153"/>
    <x v="6"/>
    <n v="9"/>
    <n v="11412.539999999997"/>
  </r>
  <r>
    <x v="18"/>
    <x v="153"/>
    <x v="32"/>
    <n v="2"/>
    <n v="1019.72"/>
  </r>
  <r>
    <x v="18"/>
    <x v="153"/>
    <x v="119"/>
    <n v="1"/>
    <n v="720.14"/>
  </r>
  <r>
    <x v="18"/>
    <x v="153"/>
    <x v="33"/>
    <n v="4"/>
    <n v="1752.96"/>
  </r>
  <r>
    <x v="18"/>
    <x v="153"/>
    <x v="96"/>
    <n v="1"/>
    <n v="372.89"/>
  </r>
  <r>
    <x v="18"/>
    <x v="154"/>
    <x v="14"/>
    <n v="46"/>
    <n v="50278.610000000008"/>
  </r>
  <r>
    <x v="18"/>
    <x v="155"/>
    <x v="36"/>
    <n v="4"/>
    <n v="2785.44"/>
  </r>
  <r>
    <x v="18"/>
    <x v="155"/>
    <x v="0"/>
    <n v="1"/>
    <n v="613.14"/>
  </r>
  <r>
    <x v="18"/>
    <x v="155"/>
    <x v="37"/>
    <n v="80"/>
    <n v="53955.200000000048"/>
  </r>
  <r>
    <x v="18"/>
    <x v="155"/>
    <x v="1"/>
    <n v="76"/>
    <n v="105757.03999999985"/>
  </r>
  <r>
    <x v="18"/>
    <x v="155"/>
    <x v="28"/>
    <n v="3"/>
    <n v="4158.2999999999993"/>
  </r>
  <r>
    <x v="18"/>
    <x v="155"/>
    <x v="34"/>
    <n v="14"/>
    <n v="6614.0200000000013"/>
  </r>
  <r>
    <x v="18"/>
    <x v="155"/>
    <x v="111"/>
    <n v="26"/>
    <n v="11679.200000000003"/>
  </r>
  <r>
    <x v="18"/>
    <x v="155"/>
    <x v="81"/>
    <n v="3"/>
    <n v="431.15999999999997"/>
  </r>
  <r>
    <x v="18"/>
    <x v="155"/>
    <x v="59"/>
    <n v="13"/>
    <n v="6607.1199999999981"/>
  </r>
  <r>
    <x v="18"/>
    <x v="155"/>
    <x v="2"/>
    <n v="32"/>
    <n v="20220.159999999996"/>
  </r>
  <r>
    <x v="18"/>
    <x v="155"/>
    <x v="15"/>
    <n v="4"/>
    <n v="4478.96"/>
  </r>
  <r>
    <x v="18"/>
    <x v="155"/>
    <x v="3"/>
    <n v="4"/>
    <n v="4319.3600000000006"/>
  </r>
  <r>
    <x v="18"/>
    <x v="155"/>
    <x v="17"/>
    <n v="8"/>
    <n v="6816.32"/>
  </r>
  <r>
    <x v="18"/>
    <x v="155"/>
    <x v="4"/>
    <n v="24"/>
    <n v="21384.480000000007"/>
  </r>
  <r>
    <x v="18"/>
    <x v="155"/>
    <x v="18"/>
    <n v="25"/>
    <n v="21749.499999999993"/>
  </r>
  <r>
    <x v="18"/>
    <x v="155"/>
    <x v="5"/>
    <n v="11"/>
    <n v="10121.76"/>
  </r>
  <r>
    <x v="18"/>
    <x v="155"/>
    <x v="6"/>
    <n v="46"/>
    <n v="58330.759999999966"/>
  </r>
  <r>
    <x v="18"/>
    <x v="155"/>
    <x v="7"/>
    <n v="1"/>
    <n v="339.02"/>
  </r>
  <r>
    <x v="18"/>
    <x v="155"/>
    <x v="8"/>
    <n v="11"/>
    <n v="11636.680000000004"/>
  </r>
  <r>
    <x v="18"/>
    <x v="155"/>
    <x v="32"/>
    <n v="12"/>
    <n v="6118.32"/>
  </r>
  <r>
    <x v="18"/>
    <x v="155"/>
    <x v="33"/>
    <n v="1"/>
    <n v="438.24"/>
  </r>
  <r>
    <x v="18"/>
    <x v="155"/>
    <x v="108"/>
    <n v="2"/>
    <n v="931.18000000000006"/>
  </r>
  <r>
    <x v="18"/>
    <x v="155"/>
    <x v="11"/>
    <n v="2"/>
    <n v="1027.8800000000001"/>
  </r>
  <r>
    <x v="18"/>
    <x v="155"/>
    <x v="12"/>
    <n v="4"/>
    <n v="1225.8800000000001"/>
  </r>
  <r>
    <x v="18"/>
    <x v="155"/>
    <x v="101"/>
    <n v="2"/>
    <n v="762.16"/>
  </r>
  <r>
    <x v="18"/>
    <x v="156"/>
    <x v="14"/>
    <n v="409"/>
    <n v="362501.2799999998"/>
  </r>
  <r>
    <x v="18"/>
    <x v="157"/>
    <x v="37"/>
    <n v="1"/>
    <n v="674.44"/>
  </r>
  <r>
    <x v="18"/>
    <x v="157"/>
    <x v="1"/>
    <n v="2"/>
    <n v="2783.08"/>
  </r>
  <r>
    <x v="18"/>
    <x v="157"/>
    <x v="28"/>
    <n v="1"/>
    <n v="1386.1"/>
  </r>
  <r>
    <x v="18"/>
    <x v="157"/>
    <x v="2"/>
    <n v="1"/>
    <n v="631.88"/>
  </r>
  <r>
    <x v="18"/>
    <x v="157"/>
    <x v="17"/>
    <n v="2"/>
    <n v="1704.08"/>
  </r>
  <r>
    <x v="18"/>
    <x v="157"/>
    <x v="4"/>
    <n v="3"/>
    <n v="2673.06"/>
  </r>
  <r>
    <x v="18"/>
    <x v="157"/>
    <x v="18"/>
    <n v="1"/>
    <n v="869.98"/>
  </r>
  <r>
    <x v="18"/>
    <x v="157"/>
    <x v="5"/>
    <n v="2"/>
    <n v="1840.3200000000002"/>
  </r>
  <r>
    <x v="18"/>
    <x v="157"/>
    <x v="122"/>
    <n v="1"/>
    <n v="1541.4"/>
  </r>
  <r>
    <x v="18"/>
    <x v="157"/>
    <x v="6"/>
    <n v="3"/>
    <n v="3804.18"/>
  </r>
  <r>
    <x v="18"/>
    <x v="157"/>
    <x v="33"/>
    <n v="2"/>
    <n v="876.48"/>
  </r>
  <r>
    <x v="18"/>
    <x v="157"/>
    <x v="9"/>
    <n v="3"/>
    <n v="6010.26"/>
  </r>
  <r>
    <x v="18"/>
    <x v="158"/>
    <x v="14"/>
    <n v="22"/>
    <n v="24795.259999999995"/>
  </r>
  <r>
    <x v="18"/>
    <x v="159"/>
    <x v="51"/>
    <n v="1"/>
    <n v="443"/>
  </r>
  <r>
    <x v="18"/>
    <x v="159"/>
    <x v="58"/>
    <n v="1"/>
    <n v="643"/>
  </r>
  <r>
    <x v="18"/>
    <x v="159"/>
    <x v="7"/>
    <n v="1"/>
    <n v="339.02"/>
  </r>
  <r>
    <x v="18"/>
    <x v="160"/>
    <x v="14"/>
    <n v="3"/>
    <n v="1425.02"/>
  </r>
  <r>
    <x v="18"/>
    <x v="161"/>
    <x v="36"/>
    <n v="6"/>
    <n v="4178.16"/>
  </r>
  <r>
    <x v="18"/>
    <x v="161"/>
    <x v="0"/>
    <n v="3"/>
    <n v="1839.42"/>
  </r>
  <r>
    <x v="18"/>
    <x v="161"/>
    <x v="37"/>
    <n v="10"/>
    <n v="6744.4000000000015"/>
  </r>
  <r>
    <x v="18"/>
    <x v="161"/>
    <x v="1"/>
    <n v="10"/>
    <n v="13915.400000000001"/>
  </r>
  <r>
    <x v="18"/>
    <x v="161"/>
    <x v="2"/>
    <n v="1"/>
    <n v="631.88"/>
  </r>
  <r>
    <x v="18"/>
    <x v="161"/>
    <x v="17"/>
    <n v="2"/>
    <n v="1704.08"/>
  </r>
  <r>
    <x v="18"/>
    <x v="161"/>
    <x v="18"/>
    <n v="2"/>
    <n v="1739.96"/>
  </r>
  <r>
    <x v="18"/>
    <x v="161"/>
    <x v="122"/>
    <n v="1"/>
    <n v="1541.4"/>
  </r>
  <r>
    <x v="18"/>
    <x v="161"/>
    <x v="6"/>
    <n v="9"/>
    <n v="11412.539999999997"/>
  </r>
  <r>
    <x v="18"/>
    <x v="161"/>
    <x v="7"/>
    <n v="25"/>
    <n v="8475.5000000000055"/>
  </r>
  <r>
    <x v="18"/>
    <x v="161"/>
    <x v="8"/>
    <n v="1"/>
    <n v="1057.8800000000001"/>
  </r>
  <r>
    <x v="18"/>
    <x v="161"/>
    <x v="32"/>
    <n v="2"/>
    <n v="1019.72"/>
  </r>
  <r>
    <x v="18"/>
    <x v="161"/>
    <x v="135"/>
    <n v="1"/>
    <n v="350.13"/>
  </r>
  <r>
    <x v="18"/>
    <x v="161"/>
    <x v="108"/>
    <n v="65"/>
    <n v="30263.350000000006"/>
  </r>
  <r>
    <x v="18"/>
    <x v="161"/>
    <x v="136"/>
    <n v="1"/>
    <n v="376.84000000000003"/>
  </r>
  <r>
    <x v="18"/>
    <x v="161"/>
    <x v="109"/>
    <n v="1"/>
    <n v="334.32"/>
  </r>
  <r>
    <x v="18"/>
    <x v="161"/>
    <x v="11"/>
    <n v="1"/>
    <n v="513.94000000000005"/>
  </r>
  <r>
    <x v="18"/>
    <x v="161"/>
    <x v="12"/>
    <n v="11"/>
    <n v="3371.170000000001"/>
  </r>
  <r>
    <x v="18"/>
    <x v="162"/>
    <x v="14"/>
    <n v="152"/>
    <n v="89470.090000000011"/>
  </r>
  <r>
    <x v="18"/>
    <x v="163"/>
    <x v="37"/>
    <n v="1"/>
    <n v="674.44"/>
  </r>
  <r>
    <x v="18"/>
    <x v="163"/>
    <x v="1"/>
    <n v="3"/>
    <n v="4174.62"/>
  </r>
  <r>
    <x v="18"/>
    <x v="163"/>
    <x v="34"/>
    <n v="1"/>
    <n v="472.43"/>
  </r>
  <r>
    <x v="18"/>
    <x v="163"/>
    <x v="2"/>
    <n v="3"/>
    <n v="1895.6399999999999"/>
  </r>
  <r>
    <x v="18"/>
    <x v="163"/>
    <x v="15"/>
    <n v="2"/>
    <n v="2239.48"/>
  </r>
  <r>
    <x v="18"/>
    <x v="163"/>
    <x v="4"/>
    <n v="3"/>
    <n v="2673.06"/>
  </r>
  <r>
    <x v="18"/>
    <x v="163"/>
    <x v="18"/>
    <n v="2"/>
    <n v="1739.96"/>
  </r>
  <r>
    <x v="18"/>
    <x v="163"/>
    <x v="6"/>
    <n v="2"/>
    <n v="2536.12"/>
  </r>
  <r>
    <x v="18"/>
    <x v="163"/>
    <x v="33"/>
    <n v="2"/>
    <n v="876.48"/>
  </r>
  <r>
    <x v="18"/>
    <x v="164"/>
    <x v="14"/>
    <n v="19"/>
    <n v="17282.229999999996"/>
  </r>
  <r>
    <x v="18"/>
    <x v="165"/>
    <x v="36"/>
    <n v="1"/>
    <n v="696.36"/>
  </r>
  <r>
    <x v="18"/>
    <x v="165"/>
    <x v="0"/>
    <n v="1"/>
    <n v="613.14"/>
  </r>
  <r>
    <x v="18"/>
    <x v="165"/>
    <x v="37"/>
    <n v="3"/>
    <n v="2023.3200000000002"/>
  </r>
  <r>
    <x v="18"/>
    <x v="165"/>
    <x v="1"/>
    <n v="8"/>
    <n v="11132.32"/>
  </r>
  <r>
    <x v="18"/>
    <x v="165"/>
    <x v="34"/>
    <n v="2"/>
    <n v="944.86"/>
  </r>
  <r>
    <x v="18"/>
    <x v="165"/>
    <x v="111"/>
    <n v="1"/>
    <n v="449.20000000000005"/>
  </r>
  <r>
    <x v="18"/>
    <x v="165"/>
    <x v="40"/>
    <n v="1"/>
    <n v="372.53999999999996"/>
  </r>
  <r>
    <x v="18"/>
    <x v="165"/>
    <x v="2"/>
    <n v="1"/>
    <n v="631.88"/>
  </r>
  <r>
    <x v="18"/>
    <x v="165"/>
    <x v="15"/>
    <n v="1"/>
    <n v="1119.74"/>
  </r>
  <r>
    <x v="18"/>
    <x v="165"/>
    <x v="3"/>
    <n v="1"/>
    <n v="1079.8400000000001"/>
  </r>
  <r>
    <x v="18"/>
    <x v="165"/>
    <x v="4"/>
    <n v="1"/>
    <n v="891.02"/>
  </r>
  <r>
    <x v="18"/>
    <x v="165"/>
    <x v="18"/>
    <n v="1"/>
    <n v="869.98"/>
  </r>
  <r>
    <x v="18"/>
    <x v="165"/>
    <x v="5"/>
    <n v="2"/>
    <n v="1840.3200000000002"/>
  </r>
  <r>
    <x v="18"/>
    <x v="165"/>
    <x v="6"/>
    <n v="1"/>
    <n v="1268.06"/>
  </r>
  <r>
    <x v="18"/>
    <x v="165"/>
    <x v="8"/>
    <n v="1"/>
    <n v="1057.8800000000001"/>
  </r>
  <r>
    <x v="18"/>
    <x v="165"/>
    <x v="11"/>
    <n v="2"/>
    <n v="1027.8800000000001"/>
  </r>
  <r>
    <x v="18"/>
    <x v="166"/>
    <x v="14"/>
    <n v="28"/>
    <n v="26018.340000000007"/>
  </r>
  <r>
    <x v="18"/>
    <x v="167"/>
    <x v="1"/>
    <n v="1"/>
    <n v="1391.54"/>
  </r>
  <r>
    <x v="18"/>
    <x v="167"/>
    <x v="7"/>
    <n v="2"/>
    <n v="678.04"/>
  </r>
  <r>
    <x v="18"/>
    <x v="167"/>
    <x v="33"/>
    <n v="1"/>
    <n v="438.24"/>
  </r>
  <r>
    <x v="18"/>
    <x v="168"/>
    <x v="14"/>
    <n v="4"/>
    <n v="2507.8199999999997"/>
  </r>
  <r>
    <x v="18"/>
    <x v="169"/>
    <x v="1"/>
    <n v="10"/>
    <n v="13915.400000000001"/>
  </r>
  <r>
    <x v="18"/>
    <x v="169"/>
    <x v="34"/>
    <n v="6"/>
    <n v="2834.58"/>
  </r>
  <r>
    <x v="18"/>
    <x v="169"/>
    <x v="111"/>
    <n v="4"/>
    <n v="1796.8000000000002"/>
  </r>
  <r>
    <x v="18"/>
    <x v="169"/>
    <x v="2"/>
    <n v="2"/>
    <n v="1263.76"/>
  </r>
  <r>
    <x v="18"/>
    <x v="169"/>
    <x v="17"/>
    <n v="2"/>
    <n v="1704.08"/>
  </r>
  <r>
    <x v="18"/>
    <x v="169"/>
    <x v="4"/>
    <n v="9"/>
    <n v="8019.1800000000021"/>
  </r>
  <r>
    <x v="18"/>
    <x v="169"/>
    <x v="18"/>
    <n v="7"/>
    <n v="6089.8599999999988"/>
  </r>
  <r>
    <x v="18"/>
    <x v="169"/>
    <x v="6"/>
    <n v="33"/>
    <n v="41845.979999999996"/>
  </r>
  <r>
    <x v="18"/>
    <x v="169"/>
    <x v="7"/>
    <n v="27"/>
    <n v="9153.5400000000063"/>
  </r>
  <r>
    <x v="18"/>
    <x v="169"/>
    <x v="33"/>
    <n v="1"/>
    <n v="438.24"/>
  </r>
  <r>
    <x v="18"/>
    <x v="169"/>
    <x v="12"/>
    <n v="4"/>
    <n v="1225.8800000000001"/>
  </r>
  <r>
    <x v="18"/>
    <x v="170"/>
    <x v="14"/>
    <n v="105"/>
    <n v="88287.300000000017"/>
  </r>
  <r>
    <x v="19"/>
    <x v="20"/>
    <x v="14"/>
    <n v="929"/>
    <n v="808613.01999999979"/>
  </r>
  <r>
    <x v="20"/>
    <x v="171"/>
    <x v="17"/>
    <n v="1"/>
    <n v="852.04"/>
  </r>
  <r>
    <x v="20"/>
    <x v="171"/>
    <x v="12"/>
    <n v="1"/>
    <n v="306.47000000000003"/>
  </r>
  <r>
    <x v="20"/>
    <x v="172"/>
    <x v="14"/>
    <n v="2"/>
    <n v="1158.51"/>
  </r>
  <r>
    <x v="20"/>
    <x v="173"/>
    <x v="7"/>
    <n v="5"/>
    <n v="1695.1"/>
  </r>
  <r>
    <x v="20"/>
    <x v="173"/>
    <x v="11"/>
    <n v="2"/>
    <n v="1027.8800000000001"/>
  </r>
  <r>
    <x v="20"/>
    <x v="174"/>
    <x v="14"/>
    <n v="7"/>
    <n v="2722.98"/>
  </r>
  <r>
    <x v="21"/>
    <x v="20"/>
    <x v="14"/>
    <n v="9"/>
    <n v="3881.49"/>
  </r>
  <r>
    <x v="22"/>
    <x v="175"/>
    <x v="37"/>
    <n v="1"/>
    <n v="674.44"/>
  </r>
  <r>
    <x v="22"/>
    <x v="175"/>
    <x v="133"/>
    <n v="1"/>
    <n v="161.19"/>
  </r>
  <r>
    <x v="22"/>
    <x v="175"/>
    <x v="104"/>
    <n v="3"/>
    <n v="270"/>
  </r>
  <r>
    <x v="22"/>
    <x v="175"/>
    <x v="58"/>
    <n v="202"/>
    <n v="129886"/>
  </r>
  <r>
    <x v="22"/>
    <x v="175"/>
    <x v="4"/>
    <n v="3"/>
    <n v="2673.06"/>
  </r>
  <r>
    <x v="22"/>
    <x v="175"/>
    <x v="6"/>
    <n v="15"/>
    <n v="19020.899999999998"/>
  </r>
  <r>
    <x v="22"/>
    <x v="175"/>
    <x v="116"/>
    <n v="1"/>
    <n v="3204.36"/>
  </r>
  <r>
    <x v="22"/>
    <x v="176"/>
    <x v="14"/>
    <n v="226"/>
    <n v="155889.94999999998"/>
  </r>
  <r>
    <x v="22"/>
    <x v="177"/>
    <x v="58"/>
    <n v="14"/>
    <n v="9002"/>
  </r>
  <r>
    <x v="22"/>
    <x v="178"/>
    <x v="14"/>
    <n v="14"/>
    <n v="9002"/>
  </r>
  <r>
    <x v="22"/>
    <x v="179"/>
    <x v="18"/>
    <n v="1"/>
    <n v="869.98"/>
  </r>
  <r>
    <x v="22"/>
    <x v="180"/>
    <x v="14"/>
    <n v="1"/>
    <n v="869.98"/>
  </r>
  <r>
    <x v="22"/>
    <x v="181"/>
    <x v="36"/>
    <n v="6"/>
    <n v="4178.16"/>
  </r>
  <r>
    <x v="22"/>
    <x v="181"/>
    <x v="0"/>
    <n v="3"/>
    <n v="1839.42"/>
  </r>
  <r>
    <x v="22"/>
    <x v="181"/>
    <x v="133"/>
    <n v="1"/>
    <n v="161.19"/>
  </r>
  <r>
    <x v="22"/>
    <x v="181"/>
    <x v="1"/>
    <n v="3"/>
    <n v="4174.62"/>
  </r>
  <r>
    <x v="22"/>
    <x v="181"/>
    <x v="28"/>
    <n v="2"/>
    <n v="2772.2"/>
  </r>
  <r>
    <x v="22"/>
    <x v="181"/>
    <x v="41"/>
    <n v="1"/>
    <n v="1389.76"/>
  </r>
  <r>
    <x v="22"/>
    <x v="181"/>
    <x v="22"/>
    <n v="1"/>
    <n v="90"/>
  </r>
  <r>
    <x v="22"/>
    <x v="181"/>
    <x v="87"/>
    <n v="1"/>
    <n v="723.08"/>
  </r>
  <r>
    <x v="22"/>
    <x v="181"/>
    <x v="17"/>
    <n v="4"/>
    <n v="3408.16"/>
  </r>
  <r>
    <x v="22"/>
    <x v="181"/>
    <x v="4"/>
    <n v="1"/>
    <n v="891.02"/>
  </r>
  <r>
    <x v="22"/>
    <x v="181"/>
    <x v="5"/>
    <n v="2"/>
    <n v="1840.3200000000002"/>
  </r>
  <r>
    <x v="22"/>
    <x v="181"/>
    <x v="122"/>
    <n v="6"/>
    <n v="9248.4"/>
  </r>
  <r>
    <x v="22"/>
    <x v="181"/>
    <x v="6"/>
    <n v="1"/>
    <n v="1268.06"/>
  </r>
  <r>
    <x v="22"/>
    <x v="181"/>
    <x v="8"/>
    <n v="2"/>
    <n v="2115.7600000000002"/>
  </r>
  <r>
    <x v="22"/>
    <x v="181"/>
    <x v="31"/>
    <n v="6"/>
    <n v="5249.52"/>
  </r>
  <r>
    <x v="22"/>
    <x v="181"/>
    <x v="137"/>
    <n v="1"/>
    <n v="1200.94"/>
  </r>
  <r>
    <x v="22"/>
    <x v="181"/>
    <x v="33"/>
    <n v="5"/>
    <n v="2191.1999999999998"/>
  </r>
  <r>
    <x v="22"/>
    <x v="181"/>
    <x v="9"/>
    <n v="5"/>
    <n v="10017.1"/>
  </r>
  <r>
    <x v="22"/>
    <x v="181"/>
    <x v="47"/>
    <n v="2"/>
    <n v="2328.16"/>
  </r>
  <r>
    <x v="22"/>
    <x v="181"/>
    <x v="75"/>
    <n v="1"/>
    <n v="1532.2199999999998"/>
  </r>
  <r>
    <x v="22"/>
    <x v="182"/>
    <x v="14"/>
    <n v="54"/>
    <n v="56619.289999999994"/>
  </r>
  <r>
    <x v="22"/>
    <x v="183"/>
    <x v="36"/>
    <n v="7"/>
    <n v="4874.5199999999995"/>
  </r>
  <r>
    <x v="22"/>
    <x v="183"/>
    <x v="0"/>
    <n v="10"/>
    <n v="6131.4000000000005"/>
  </r>
  <r>
    <x v="22"/>
    <x v="183"/>
    <x v="37"/>
    <n v="9"/>
    <n v="6069.9600000000009"/>
  </r>
  <r>
    <x v="22"/>
    <x v="183"/>
    <x v="138"/>
    <n v="1"/>
    <n v="230.37"/>
  </r>
  <r>
    <x v="22"/>
    <x v="183"/>
    <x v="112"/>
    <n v="1"/>
    <n v="3141.32"/>
  </r>
  <r>
    <x v="22"/>
    <x v="183"/>
    <x v="39"/>
    <n v="4"/>
    <n v="9238.7199999999993"/>
  </r>
  <r>
    <x v="22"/>
    <x v="183"/>
    <x v="41"/>
    <n v="1"/>
    <n v="1389.76"/>
  </r>
  <r>
    <x v="22"/>
    <x v="183"/>
    <x v="134"/>
    <n v="2"/>
    <n v="1491.8400000000001"/>
  </r>
  <r>
    <x v="22"/>
    <x v="183"/>
    <x v="85"/>
    <n v="5"/>
    <n v="1792.9"/>
  </r>
  <r>
    <x v="22"/>
    <x v="183"/>
    <x v="139"/>
    <n v="1"/>
    <n v="142.06"/>
  </r>
  <r>
    <x v="22"/>
    <x v="183"/>
    <x v="3"/>
    <n v="1"/>
    <n v="1079.8400000000001"/>
  </r>
  <r>
    <x v="22"/>
    <x v="183"/>
    <x v="17"/>
    <n v="16"/>
    <n v="13632.640000000003"/>
  </r>
  <r>
    <x v="22"/>
    <x v="183"/>
    <x v="4"/>
    <n v="1"/>
    <n v="891.02"/>
  </r>
  <r>
    <x v="22"/>
    <x v="183"/>
    <x v="18"/>
    <n v="2"/>
    <n v="1739.96"/>
  </r>
  <r>
    <x v="22"/>
    <x v="183"/>
    <x v="6"/>
    <n v="1"/>
    <n v="1268.06"/>
  </r>
  <r>
    <x v="22"/>
    <x v="183"/>
    <x v="23"/>
    <n v="1"/>
    <n v="173.32999999999998"/>
  </r>
  <r>
    <x v="22"/>
    <x v="183"/>
    <x v="89"/>
    <n v="1"/>
    <n v="499.2"/>
  </r>
  <r>
    <x v="22"/>
    <x v="183"/>
    <x v="140"/>
    <n v="2"/>
    <n v="3028.52"/>
  </r>
  <r>
    <x v="22"/>
    <x v="183"/>
    <x v="106"/>
    <n v="1"/>
    <n v="483.54999999999995"/>
  </r>
  <r>
    <x v="22"/>
    <x v="183"/>
    <x v="45"/>
    <n v="1"/>
    <n v="1636.48"/>
  </r>
  <r>
    <x v="22"/>
    <x v="183"/>
    <x v="63"/>
    <n v="1"/>
    <n v="1603"/>
  </r>
  <r>
    <x v="22"/>
    <x v="183"/>
    <x v="92"/>
    <n v="2"/>
    <n v="1028.3399999999999"/>
  </r>
  <r>
    <x v="22"/>
    <x v="183"/>
    <x v="33"/>
    <n v="18"/>
    <n v="7888.319999999997"/>
  </r>
  <r>
    <x v="22"/>
    <x v="183"/>
    <x v="24"/>
    <n v="1"/>
    <n v="1157.78"/>
  </r>
  <r>
    <x v="22"/>
    <x v="183"/>
    <x v="116"/>
    <n v="3"/>
    <n v="9613.08"/>
  </r>
  <r>
    <x v="22"/>
    <x v="183"/>
    <x v="66"/>
    <n v="1"/>
    <n v="91.490000000000009"/>
  </r>
  <r>
    <x v="22"/>
    <x v="183"/>
    <x v="141"/>
    <n v="1"/>
    <n v="372.96000000000004"/>
  </r>
  <r>
    <x v="22"/>
    <x v="183"/>
    <x v="123"/>
    <n v="2"/>
    <n v="1236.3"/>
  </r>
  <r>
    <x v="22"/>
    <x v="183"/>
    <x v="142"/>
    <n v="1"/>
    <n v="295.75"/>
  </r>
  <r>
    <x v="22"/>
    <x v="183"/>
    <x v="143"/>
    <n v="1"/>
    <n v="241.15"/>
  </r>
  <r>
    <x v="22"/>
    <x v="183"/>
    <x v="144"/>
    <n v="2"/>
    <n v="962.98"/>
  </r>
  <r>
    <x v="22"/>
    <x v="183"/>
    <x v="11"/>
    <n v="2"/>
    <n v="1027.8800000000001"/>
  </r>
  <r>
    <x v="22"/>
    <x v="183"/>
    <x v="52"/>
    <n v="1"/>
    <n v="755.18000000000006"/>
  </r>
  <r>
    <x v="22"/>
    <x v="183"/>
    <x v="145"/>
    <n v="1"/>
    <n v="769.41000000000008"/>
  </r>
  <r>
    <x v="22"/>
    <x v="183"/>
    <x v="146"/>
    <n v="1"/>
    <n v="598.61"/>
  </r>
  <r>
    <x v="22"/>
    <x v="183"/>
    <x v="77"/>
    <n v="1"/>
    <n v="229.29000000000002"/>
  </r>
  <r>
    <x v="22"/>
    <x v="183"/>
    <x v="27"/>
    <n v="4"/>
    <n v="2780.96"/>
  </r>
  <r>
    <x v="22"/>
    <x v="184"/>
    <x v="14"/>
    <n v="111"/>
    <n v="89587.93"/>
  </r>
  <r>
    <x v="22"/>
    <x v="185"/>
    <x v="1"/>
    <n v="1"/>
    <n v="1391.54"/>
  </r>
  <r>
    <x v="22"/>
    <x v="185"/>
    <x v="58"/>
    <n v="40"/>
    <n v="25720"/>
  </r>
  <r>
    <x v="22"/>
    <x v="185"/>
    <x v="6"/>
    <n v="1"/>
    <n v="1268.06"/>
  </r>
  <r>
    <x v="22"/>
    <x v="186"/>
    <x v="14"/>
    <n v="42"/>
    <n v="28379.600000000002"/>
  </r>
  <r>
    <x v="22"/>
    <x v="187"/>
    <x v="17"/>
    <n v="2"/>
    <n v="1704.08"/>
  </r>
  <r>
    <x v="22"/>
    <x v="187"/>
    <x v="5"/>
    <n v="1"/>
    <n v="920.16000000000008"/>
  </r>
  <r>
    <x v="22"/>
    <x v="188"/>
    <x v="14"/>
    <n v="3"/>
    <n v="2624.24"/>
  </r>
  <r>
    <x v="22"/>
    <x v="189"/>
    <x v="1"/>
    <n v="2"/>
    <n v="2783.08"/>
  </r>
  <r>
    <x v="22"/>
    <x v="189"/>
    <x v="58"/>
    <n v="11"/>
    <n v="7073"/>
  </r>
  <r>
    <x v="22"/>
    <x v="189"/>
    <x v="15"/>
    <n v="1"/>
    <n v="1119.74"/>
  </r>
  <r>
    <x v="22"/>
    <x v="189"/>
    <x v="3"/>
    <n v="1"/>
    <n v="1079.8400000000001"/>
  </r>
  <r>
    <x v="22"/>
    <x v="189"/>
    <x v="17"/>
    <n v="1"/>
    <n v="852.04"/>
  </r>
  <r>
    <x v="22"/>
    <x v="189"/>
    <x v="4"/>
    <n v="2"/>
    <n v="1782.04"/>
  </r>
  <r>
    <x v="22"/>
    <x v="189"/>
    <x v="6"/>
    <n v="7"/>
    <n v="8876.4199999999983"/>
  </r>
  <r>
    <x v="22"/>
    <x v="190"/>
    <x v="14"/>
    <n v="25"/>
    <n v="23566.16"/>
  </r>
  <r>
    <x v="22"/>
    <x v="191"/>
    <x v="112"/>
    <n v="1"/>
    <n v="3141.32"/>
  </r>
  <r>
    <x v="22"/>
    <x v="191"/>
    <x v="41"/>
    <n v="1"/>
    <n v="1389.76"/>
  </r>
  <r>
    <x v="22"/>
    <x v="191"/>
    <x v="51"/>
    <n v="7"/>
    <n v="3101"/>
  </r>
  <r>
    <x v="22"/>
    <x v="191"/>
    <x v="86"/>
    <n v="3"/>
    <n v="1629"/>
  </r>
  <r>
    <x v="22"/>
    <x v="191"/>
    <x v="15"/>
    <n v="1"/>
    <n v="1119.74"/>
  </r>
  <r>
    <x v="22"/>
    <x v="191"/>
    <x v="18"/>
    <n v="1"/>
    <n v="869.98"/>
  </r>
  <r>
    <x v="22"/>
    <x v="191"/>
    <x v="8"/>
    <n v="4"/>
    <n v="4231.5200000000004"/>
  </r>
  <r>
    <x v="22"/>
    <x v="191"/>
    <x v="101"/>
    <n v="2"/>
    <n v="762.16"/>
  </r>
  <r>
    <x v="22"/>
    <x v="191"/>
    <x v="102"/>
    <n v="1"/>
    <n v="5080.2800000000007"/>
  </r>
  <r>
    <x v="22"/>
    <x v="192"/>
    <x v="14"/>
    <n v="21"/>
    <n v="21324.760000000002"/>
  </r>
  <r>
    <x v="22"/>
    <x v="193"/>
    <x v="28"/>
    <n v="5"/>
    <n v="6930.5"/>
  </r>
  <r>
    <x v="22"/>
    <x v="193"/>
    <x v="58"/>
    <n v="39"/>
    <n v="25077"/>
  </r>
  <r>
    <x v="22"/>
    <x v="193"/>
    <x v="4"/>
    <n v="1"/>
    <n v="891.02"/>
  </r>
  <r>
    <x v="22"/>
    <x v="193"/>
    <x v="18"/>
    <n v="1"/>
    <n v="869.98"/>
  </r>
  <r>
    <x v="22"/>
    <x v="194"/>
    <x v="14"/>
    <n v="46"/>
    <n v="33768.5"/>
  </r>
  <r>
    <x v="23"/>
    <x v="20"/>
    <x v="14"/>
    <n v="111"/>
    <n v="421632.40999999992"/>
  </r>
  <r>
    <x v="24"/>
    <x v="195"/>
    <x v="28"/>
    <n v="11"/>
    <n v="15247.100000000002"/>
  </r>
  <r>
    <x v="24"/>
    <x v="195"/>
    <x v="15"/>
    <n v="1"/>
    <n v="1119.74"/>
  </r>
  <r>
    <x v="24"/>
    <x v="195"/>
    <x v="87"/>
    <n v="6"/>
    <n v="4338.4800000000005"/>
  </r>
  <r>
    <x v="24"/>
    <x v="195"/>
    <x v="3"/>
    <n v="1"/>
    <n v="1079.8400000000001"/>
  </r>
  <r>
    <x v="24"/>
    <x v="195"/>
    <x v="17"/>
    <n v="8"/>
    <n v="6816.32"/>
  </r>
  <r>
    <x v="24"/>
    <x v="195"/>
    <x v="6"/>
    <n v="2"/>
    <n v="2536.12"/>
  </r>
  <r>
    <x v="24"/>
    <x v="195"/>
    <x v="88"/>
    <n v="2"/>
    <n v="929.22"/>
  </r>
  <r>
    <x v="24"/>
    <x v="195"/>
    <x v="8"/>
    <n v="1"/>
    <n v="1057.8800000000001"/>
  </r>
  <r>
    <x v="24"/>
    <x v="195"/>
    <x v="31"/>
    <n v="6"/>
    <n v="5249.52"/>
  </r>
  <r>
    <x v="24"/>
    <x v="195"/>
    <x v="11"/>
    <n v="1"/>
    <n v="513.94000000000005"/>
  </r>
  <r>
    <x v="24"/>
    <x v="195"/>
    <x v="12"/>
    <n v="1"/>
    <n v="306.47000000000003"/>
  </r>
  <r>
    <x v="24"/>
    <x v="196"/>
    <x v="14"/>
    <n v="40"/>
    <n v="39194.630000000005"/>
  </r>
  <r>
    <x v="24"/>
    <x v="197"/>
    <x v="37"/>
    <n v="1"/>
    <n v="674.44"/>
  </r>
  <r>
    <x v="24"/>
    <x v="198"/>
    <x v="14"/>
    <n v="1"/>
    <n v="674.44"/>
  </r>
  <r>
    <x v="24"/>
    <x v="199"/>
    <x v="51"/>
    <n v="1"/>
    <n v="443"/>
  </r>
  <r>
    <x v="24"/>
    <x v="200"/>
    <x v="14"/>
    <n v="1"/>
    <n v="443"/>
  </r>
  <r>
    <x v="24"/>
    <x v="201"/>
    <x v="36"/>
    <n v="3"/>
    <n v="2089.08"/>
  </r>
  <r>
    <x v="24"/>
    <x v="201"/>
    <x v="34"/>
    <n v="5"/>
    <n v="2362.15"/>
  </r>
  <r>
    <x v="24"/>
    <x v="201"/>
    <x v="15"/>
    <n v="2"/>
    <n v="2239.48"/>
  </r>
  <r>
    <x v="24"/>
    <x v="201"/>
    <x v="17"/>
    <n v="1"/>
    <n v="852.04"/>
  </r>
  <r>
    <x v="24"/>
    <x v="201"/>
    <x v="5"/>
    <n v="2"/>
    <n v="1840.3200000000002"/>
  </r>
  <r>
    <x v="24"/>
    <x v="201"/>
    <x v="6"/>
    <n v="4"/>
    <n v="5072.24"/>
  </r>
  <r>
    <x v="24"/>
    <x v="201"/>
    <x v="7"/>
    <n v="19"/>
    <n v="6441.3800000000028"/>
  </r>
  <r>
    <x v="24"/>
    <x v="201"/>
    <x v="32"/>
    <n v="1"/>
    <n v="509.86"/>
  </r>
  <r>
    <x v="24"/>
    <x v="201"/>
    <x v="33"/>
    <n v="3"/>
    <n v="1314.72"/>
  </r>
  <r>
    <x v="24"/>
    <x v="201"/>
    <x v="20"/>
    <n v="1"/>
    <n v="902.74"/>
  </r>
  <r>
    <x v="24"/>
    <x v="201"/>
    <x v="12"/>
    <n v="6"/>
    <n v="1838.8200000000002"/>
  </r>
  <r>
    <x v="24"/>
    <x v="202"/>
    <x v="14"/>
    <n v="47"/>
    <n v="25462.830000000005"/>
  </r>
  <r>
    <x v="24"/>
    <x v="203"/>
    <x v="1"/>
    <n v="3"/>
    <n v="4174.62"/>
  </r>
  <r>
    <x v="24"/>
    <x v="203"/>
    <x v="16"/>
    <n v="1"/>
    <n v="372.53999999999996"/>
  </r>
  <r>
    <x v="24"/>
    <x v="203"/>
    <x v="17"/>
    <n v="2"/>
    <n v="1704.08"/>
  </r>
  <r>
    <x v="24"/>
    <x v="203"/>
    <x v="6"/>
    <n v="1"/>
    <n v="1268.06"/>
  </r>
  <r>
    <x v="24"/>
    <x v="203"/>
    <x v="8"/>
    <n v="1"/>
    <n v="1057.8800000000001"/>
  </r>
  <r>
    <x v="24"/>
    <x v="204"/>
    <x v="14"/>
    <n v="8"/>
    <n v="8577.18"/>
  </r>
  <r>
    <x v="24"/>
    <x v="205"/>
    <x v="0"/>
    <n v="1"/>
    <n v="613.14"/>
  </r>
  <r>
    <x v="24"/>
    <x v="205"/>
    <x v="125"/>
    <n v="1"/>
    <n v="549.72"/>
  </r>
  <r>
    <x v="24"/>
    <x v="205"/>
    <x v="28"/>
    <n v="3"/>
    <n v="4158.2999999999993"/>
  </r>
  <r>
    <x v="24"/>
    <x v="205"/>
    <x v="34"/>
    <n v="2"/>
    <n v="944.86"/>
  </r>
  <r>
    <x v="24"/>
    <x v="205"/>
    <x v="41"/>
    <n v="1"/>
    <n v="1389.76"/>
  </r>
  <r>
    <x v="24"/>
    <x v="205"/>
    <x v="58"/>
    <n v="3"/>
    <n v="1929"/>
  </r>
  <r>
    <x v="24"/>
    <x v="205"/>
    <x v="122"/>
    <n v="1"/>
    <n v="1541.4"/>
  </r>
  <r>
    <x v="24"/>
    <x v="205"/>
    <x v="6"/>
    <n v="1"/>
    <n v="1268.06"/>
  </r>
  <r>
    <x v="24"/>
    <x v="205"/>
    <x v="7"/>
    <n v="1"/>
    <n v="339.02"/>
  </r>
  <r>
    <x v="24"/>
    <x v="205"/>
    <x v="25"/>
    <n v="1"/>
    <n v="1189.3600000000001"/>
  </r>
  <r>
    <x v="24"/>
    <x v="205"/>
    <x v="147"/>
    <n v="1"/>
    <n v="555.83000000000004"/>
  </r>
  <r>
    <x v="24"/>
    <x v="206"/>
    <x v="14"/>
    <n v="16"/>
    <n v="14478.449999999999"/>
  </r>
  <r>
    <x v="24"/>
    <x v="207"/>
    <x v="1"/>
    <n v="3"/>
    <n v="4174.62"/>
  </r>
  <r>
    <x v="24"/>
    <x v="207"/>
    <x v="148"/>
    <n v="1"/>
    <n v="116.42"/>
  </r>
  <r>
    <x v="24"/>
    <x v="207"/>
    <x v="2"/>
    <n v="1"/>
    <n v="631.88"/>
  </r>
  <r>
    <x v="24"/>
    <x v="207"/>
    <x v="17"/>
    <n v="1"/>
    <n v="852.04"/>
  </r>
  <r>
    <x v="24"/>
    <x v="207"/>
    <x v="4"/>
    <n v="1"/>
    <n v="891.02"/>
  </r>
  <r>
    <x v="24"/>
    <x v="207"/>
    <x v="18"/>
    <n v="1"/>
    <n v="869.98"/>
  </r>
  <r>
    <x v="24"/>
    <x v="207"/>
    <x v="78"/>
    <n v="2"/>
    <n v="721.31999999999994"/>
  </r>
  <r>
    <x v="24"/>
    <x v="207"/>
    <x v="5"/>
    <n v="1"/>
    <n v="920.16000000000008"/>
  </r>
  <r>
    <x v="24"/>
    <x v="207"/>
    <x v="6"/>
    <n v="2"/>
    <n v="2536.12"/>
  </r>
  <r>
    <x v="24"/>
    <x v="207"/>
    <x v="8"/>
    <n v="1"/>
    <n v="1057.8800000000001"/>
  </r>
  <r>
    <x v="24"/>
    <x v="207"/>
    <x v="9"/>
    <n v="2"/>
    <n v="4006.84"/>
  </r>
  <r>
    <x v="24"/>
    <x v="207"/>
    <x v="123"/>
    <n v="1"/>
    <n v="618.15"/>
  </r>
  <r>
    <x v="24"/>
    <x v="207"/>
    <x v="50"/>
    <n v="1"/>
    <n v="513.33999999999992"/>
  </r>
  <r>
    <x v="24"/>
    <x v="207"/>
    <x v="12"/>
    <n v="1"/>
    <n v="306.47000000000003"/>
  </r>
  <r>
    <x v="24"/>
    <x v="207"/>
    <x v="103"/>
    <n v="1"/>
    <n v="5710.28"/>
  </r>
  <r>
    <x v="24"/>
    <x v="208"/>
    <x v="14"/>
    <n v="20"/>
    <n v="23926.52"/>
  </r>
  <r>
    <x v="25"/>
    <x v="20"/>
    <x v="14"/>
    <n v="133"/>
    <n v="112757.05"/>
  </r>
  <r>
    <x v="26"/>
    <x v="209"/>
    <x v="28"/>
    <n v="2"/>
    <n v="2772.2"/>
  </r>
  <r>
    <x v="26"/>
    <x v="209"/>
    <x v="51"/>
    <n v="1"/>
    <n v="443"/>
  </r>
  <r>
    <x v="26"/>
    <x v="209"/>
    <x v="18"/>
    <n v="1"/>
    <n v="869.98"/>
  </r>
  <r>
    <x v="26"/>
    <x v="209"/>
    <x v="32"/>
    <n v="1"/>
    <n v="509.86"/>
  </r>
  <r>
    <x v="26"/>
    <x v="210"/>
    <x v="14"/>
    <n v="5"/>
    <n v="4595.04"/>
  </r>
  <r>
    <x v="26"/>
    <x v="211"/>
    <x v="1"/>
    <n v="5"/>
    <n v="6957.7"/>
  </r>
  <r>
    <x v="26"/>
    <x v="211"/>
    <x v="6"/>
    <n v="4"/>
    <n v="5072.24"/>
  </r>
  <r>
    <x v="26"/>
    <x v="212"/>
    <x v="14"/>
    <n v="9"/>
    <n v="12029.939999999999"/>
  </r>
  <r>
    <x v="26"/>
    <x v="213"/>
    <x v="104"/>
    <n v="3"/>
    <n v="270"/>
  </r>
  <r>
    <x v="26"/>
    <x v="213"/>
    <x v="1"/>
    <n v="2"/>
    <n v="2783.08"/>
  </r>
  <r>
    <x v="26"/>
    <x v="213"/>
    <x v="134"/>
    <n v="2"/>
    <n v="1491.8400000000001"/>
  </r>
  <r>
    <x v="26"/>
    <x v="213"/>
    <x v="51"/>
    <n v="3"/>
    <n v="1329"/>
  </r>
  <r>
    <x v="26"/>
    <x v="213"/>
    <x v="2"/>
    <n v="2"/>
    <n v="1263.76"/>
  </r>
  <r>
    <x v="26"/>
    <x v="213"/>
    <x v="149"/>
    <n v="1"/>
    <n v="90"/>
  </r>
  <r>
    <x v="26"/>
    <x v="213"/>
    <x v="7"/>
    <n v="1"/>
    <n v="339.02"/>
  </r>
  <r>
    <x v="26"/>
    <x v="213"/>
    <x v="33"/>
    <n v="1"/>
    <n v="438.24"/>
  </r>
  <r>
    <x v="26"/>
    <x v="213"/>
    <x v="66"/>
    <n v="3"/>
    <n v="274.47000000000003"/>
  </r>
  <r>
    <x v="26"/>
    <x v="213"/>
    <x v="99"/>
    <n v="2"/>
    <n v="1933.48"/>
  </r>
  <r>
    <x v="26"/>
    <x v="213"/>
    <x v="12"/>
    <n v="1"/>
    <n v="306.47000000000003"/>
  </r>
  <r>
    <x v="26"/>
    <x v="214"/>
    <x v="14"/>
    <n v="21"/>
    <n v="10519.359999999999"/>
  </r>
  <r>
    <x v="26"/>
    <x v="215"/>
    <x v="7"/>
    <n v="2"/>
    <n v="678.04"/>
  </r>
  <r>
    <x v="26"/>
    <x v="216"/>
    <x v="14"/>
    <n v="2"/>
    <n v="678.04"/>
  </r>
  <r>
    <x v="26"/>
    <x v="217"/>
    <x v="1"/>
    <n v="7"/>
    <n v="9740.7799999999988"/>
  </r>
  <r>
    <x v="26"/>
    <x v="217"/>
    <x v="28"/>
    <n v="6"/>
    <n v="8316.6"/>
  </r>
  <r>
    <x v="26"/>
    <x v="217"/>
    <x v="30"/>
    <n v="1"/>
    <n v="1280.75"/>
  </r>
  <r>
    <x v="26"/>
    <x v="217"/>
    <x v="111"/>
    <n v="7"/>
    <n v="3144.3999999999996"/>
  </r>
  <r>
    <x v="26"/>
    <x v="217"/>
    <x v="2"/>
    <n v="4"/>
    <n v="2527.52"/>
  </r>
  <r>
    <x v="26"/>
    <x v="217"/>
    <x v="17"/>
    <n v="6"/>
    <n v="5112.24"/>
  </r>
  <r>
    <x v="26"/>
    <x v="217"/>
    <x v="18"/>
    <n v="10"/>
    <n v="8699.7999999999975"/>
  </r>
  <r>
    <x v="26"/>
    <x v="217"/>
    <x v="6"/>
    <n v="11"/>
    <n v="13948.659999999996"/>
  </r>
  <r>
    <x v="26"/>
    <x v="217"/>
    <x v="32"/>
    <n v="1"/>
    <n v="509.86"/>
  </r>
  <r>
    <x v="26"/>
    <x v="217"/>
    <x v="9"/>
    <n v="1"/>
    <n v="2003.42"/>
  </r>
  <r>
    <x v="26"/>
    <x v="217"/>
    <x v="11"/>
    <n v="2"/>
    <n v="1027.8800000000001"/>
  </r>
  <r>
    <x v="26"/>
    <x v="217"/>
    <x v="74"/>
    <n v="1"/>
    <n v="515.12"/>
  </r>
  <r>
    <x v="26"/>
    <x v="217"/>
    <x v="47"/>
    <n v="2"/>
    <n v="2328.16"/>
  </r>
  <r>
    <x v="26"/>
    <x v="218"/>
    <x v="14"/>
    <n v="59"/>
    <n v="59155.189999999988"/>
  </r>
  <r>
    <x v="26"/>
    <x v="219"/>
    <x v="8"/>
    <n v="1"/>
    <n v="1057.8800000000001"/>
  </r>
  <r>
    <x v="26"/>
    <x v="220"/>
    <x v="14"/>
    <n v="1"/>
    <n v="1057.8800000000001"/>
  </r>
  <r>
    <x v="26"/>
    <x v="221"/>
    <x v="4"/>
    <n v="1"/>
    <n v="891.02"/>
  </r>
  <r>
    <x v="26"/>
    <x v="221"/>
    <x v="6"/>
    <n v="1"/>
    <n v="1268.06"/>
  </r>
  <r>
    <x v="26"/>
    <x v="222"/>
    <x v="14"/>
    <n v="2"/>
    <n v="2159.08"/>
  </r>
  <r>
    <x v="26"/>
    <x v="223"/>
    <x v="85"/>
    <n v="1"/>
    <n v="358.58000000000004"/>
  </r>
  <r>
    <x v="26"/>
    <x v="223"/>
    <x v="66"/>
    <n v="1"/>
    <n v="91.490000000000009"/>
  </r>
  <r>
    <x v="26"/>
    <x v="224"/>
    <x v="14"/>
    <n v="2"/>
    <n v="450.07000000000005"/>
  </r>
  <r>
    <x v="27"/>
    <x v="20"/>
    <x v="14"/>
    <n v="101"/>
    <n v="90644.599999999977"/>
  </r>
  <r>
    <x v="28"/>
    <x v="225"/>
    <x v="80"/>
    <n v="1"/>
    <n v="3082.6800000000003"/>
  </r>
  <r>
    <x v="28"/>
    <x v="225"/>
    <x v="54"/>
    <n v="1"/>
    <n v="372.53999999999996"/>
  </r>
  <r>
    <x v="28"/>
    <x v="225"/>
    <x v="2"/>
    <n v="3"/>
    <n v="1895.6399999999999"/>
  </r>
  <r>
    <x v="28"/>
    <x v="225"/>
    <x v="15"/>
    <n v="1"/>
    <n v="1119.74"/>
  </r>
  <r>
    <x v="28"/>
    <x v="225"/>
    <x v="3"/>
    <n v="1"/>
    <n v="1079.8400000000001"/>
  </r>
  <r>
    <x v="28"/>
    <x v="225"/>
    <x v="17"/>
    <n v="3"/>
    <n v="2556.12"/>
  </r>
  <r>
    <x v="28"/>
    <x v="225"/>
    <x v="18"/>
    <n v="1"/>
    <n v="869.98"/>
  </r>
  <r>
    <x v="28"/>
    <x v="225"/>
    <x v="78"/>
    <n v="1"/>
    <n v="360.65999999999997"/>
  </r>
  <r>
    <x v="28"/>
    <x v="225"/>
    <x v="23"/>
    <n v="1"/>
    <n v="173.32999999999998"/>
  </r>
  <r>
    <x v="28"/>
    <x v="225"/>
    <x v="33"/>
    <n v="3"/>
    <n v="1314.72"/>
  </r>
  <r>
    <x v="28"/>
    <x v="225"/>
    <x v="9"/>
    <n v="1"/>
    <n v="2003.42"/>
  </r>
  <r>
    <x v="28"/>
    <x v="225"/>
    <x v="11"/>
    <n v="1"/>
    <n v="513.94000000000005"/>
  </r>
  <r>
    <x v="28"/>
    <x v="225"/>
    <x v="12"/>
    <n v="2"/>
    <n v="612.94000000000005"/>
  </r>
  <r>
    <x v="28"/>
    <x v="226"/>
    <x v="14"/>
    <n v="20"/>
    <n v="15955.550000000001"/>
  </r>
  <r>
    <x v="28"/>
    <x v="227"/>
    <x v="33"/>
    <n v="1"/>
    <n v="438.24"/>
  </r>
  <r>
    <x v="28"/>
    <x v="228"/>
    <x v="14"/>
    <n v="1"/>
    <n v="438.24"/>
  </r>
  <r>
    <x v="28"/>
    <x v="229"/>
    <x v="34"/>
    <n v="2"/>
    <n v="944.86"/>
  </r>
  <r>
    <x v="28"/>
    <x v="229"/>
    <x v="8"/>
    <n v="3"/>
    <n v="3173.6400000000003"/>
  </r>
  <r>
    <x v="28"/>
    <x v="230"/>
    <x v="14"/>
    <n v="5"/>
    <n v="4118.5"/>
  </r>
  <r>
    <x v="28"/>
    <x v="231"/>
    <x v="1"/>
    <n v="3"/>
    <n v="4174.62"/>
  </r>
  <r>
    <x v="28"/>
    <x v="231"/>
    <x v="2"/>
    <n v="2"/>
    <n v="1263.76"/>
  </r>
  <r>
    <x v="28"/>
    <x v="231"/>
    <x v="17"/>
    <n v="10"/>
    <n v="8520.4"/>
  </r>
  <r>
    <x v="28"/>
    <x v="231"/>
    <x v="4"/>
    <n v="2"/>
    <n v="1782.04"/>
  </r>
  <r>
    <x v="28"/>
    <x v="231"/>
    <x v="6"/>
    <n v="6"/>
    <n v="7608.3599999999988"/>
  </r>
  <r>
    <x v="28"/>
    <x v="231"/>
    <x v="8"/>
    <n v="4"/>
    <n v="4231.5200000000004"/>
  </r>
  <r>
    <x v="28"/>
    <x v="231"/>
    <x v="74"/>
    <n v="1"/>
    <n v="515.12"/>
  </r>
  <r>
    <x v="28"/>
    <x v="232"/>
    <x v="14"/>
    <n v="28"/>
    <n v="28095.82"/>
  </r>
  <r>
    <x v="28"/>
    <x v="233"/>
    <x v="1"/>
    <n v="2"/>
    <n v="2783.08"/>
  </r>
  <r>
    <x v="28"/>
    <x v="233"/>
    <x v="32"/>
    <n v="1"/>
    <n v="509.86"/>
  </r>
  <r>
    <x v="28"/>
    <x v="234"/>
    <x v="14"/>
    <n v="3"/>
    <n v="3292.94"/>
  </r>
  <r>
    <x v="28"/>
    <x v="235"/>
    <x v="111"/>
    <n v="1"/>
    <n v="449.20000000000005"/>
  </r>
  <r>
    <x v="28"/>
    <x v="235"/>
    <x v="2"/>
    <n v="6"/>
    <n v="3791.28"/>
  </r>
  <r>
    <x v="28"/>
    <x v="235"/>
    <x v="18"/>
    <n v="1"/>
    <n v="869.98"/>
  </r>
  <r>
    <x v="28"/>
    <x v="235"/>
    <x v="90"/>
    <n v="1"/>
    <n v="1707.3"/>
  </r>
  <r>
    <x v="28"/>
    <x v="235"/>
    <x v="47"/>
    <n v="15"/>
    <n v="17461.199999999997"/>
  </r>
  <r>
    <x v="28"/>
    <x v="236"/>
    <x v="14"/>
    <n v="24"/>
    <n v="24278.959999999999"/>
  </r>
  <r>
    <x v="28"/>
    <x v="237"/>
    <x v="7"/>
    <n v="1"/>
    <n v="339.02"/>
  </r>
  <r>
    <x v="28"/>
    <x v="238"/>
    <x v="14"/>
    <n v="1"/>
    <n v="339.02"/>
  </r>
  <r>
    <x v="28"/>
    <x v="239"/>
    <x v="17"/>
    <n v="1"/>
    <n v="852.04"/>
  </r>
  <r>
    <x v="28"/>
    <x v="239"/>
    <x v="7"/>
    <n v="1"/>
    <n v="339.02"/>
  </r>
  <r>
    <x v="28"/>
    <x v="240"/>
    <x v="14"/>
    <n v="2"/>
    <n v="1191.06"/>
  </r>
  <r>
    <x v="28"/>
    <x v="241"/>
    <x v="37"/>
    <n v="1"/>
    <n v="674.44"/>
  </r>
  <r>
    <x v="28"/>
    <x v="241"/>
    <x v="1"/>
    <n v="2"/>
    <n v="2783.08"/>
  </r>
  <r>
    <x v="28"/>
    <x v="241"/>
    <x v="28"/>
    <n v="1"/>
    <n v="1386.1"/>
  </r>
  <r>
    <x v="28"/>
    <x v="241"/>
    <x v="2"/>
    <n v="2"/>
    <n v="1263.76"/>
  </r>
  <r>
    <x v="28"/>
    <x v="241"/>
    <x v="3"/>
    <n v="1"/>
    <n v="1079.8400000000001"/>
  </r>
  <r>
    <x v="28"/>
    <x v="241"/>
    <x v="17"/>
    <n v="7"/>
    <n v="5964.28"/>
  </r>
  <r>
    <x v="28"/>
    <x v="241"/>
    <x v="4"/>
    <n v="4"/>
    <n v="3564.08"/>
  </r>
  <r>
    <x v="28"/>
    <x v="241"/>
    <x v="18"/>
    <n v="2"/>
    <n v="1739.96"/>
  </r>
  <r>
    <x v="28"/>
    <x v="241"/>
    <x v="6"/>
    <n v="4"/>
    <n v="5072.24"/>
  </r>
  <r>
    <x v="28"/>
    <x v="241"/>
    <x v="7"/>
    <n v="2"/>
    <n v="678.04"/>
  </r>
  <r>
    <x v="28"/>
    <x v="241"/>
    <x v="8"/>
    <n v="3"/>
    <n v="3173.6400000000003"/>
  </r>
  <r>
    <x v="28"/>
    <x v="241"/>
    <x v="128"/>
    <n v="1"/>
    <n v="794.3"/>
  </r>
  <r>
    <x v="28"/>
    <x v="241"/>
    <x v="47"/>
    <n v="9"/>
    <n v="10476.719999999999"/>
  </r>
  <r>
    <x v="28"/>
    <x v="241"/>
    <x v="99"/>
    <n v="3"/>
    <n v="2900.2200000000003"/>
  </r>
  <r>
    <x v="28"/>
    <x v="242"/>
    <x v="14"/>
    <n v="42"/>
    <n v="41550.699999999997"/>
  </r>
  <r>
    <x v="28"/>
    <x v="243"/>
    <x v="28"/>
    <n v="1"/>
    <n v="1386.1"/>
  </r>
  <r>
    <x v="28"/>
    <x v="243"/>
    <x v="15"/>
    <n v="1"/>
    <n v="1119.74"/>
  </r>
  <r>
    <x v="28"/>
    <x v="243"/>
    <x v="6"/>
    <n v="2"/>
    <n v="2536.12"/>
  </r>
  <r>
    <x v="28"/>
    <x v="244"/>
    <x v="14"/>
    <n v="4"/>
    <n v="5041.96"/>
  </r>
  <r>
    <x v="28"/>
    <x v="245"/>
    <x v="1"/>
    <n v="3"/>
    <n v="4174.62"/>
  </r>
  <r>
    <x v="28"/>
    <x v="245"/>
    <x v="28"/>
    <n v="15"/>
    <n v="20791.499999999996"/>
  </r>
  <r>
    <x v="28"/>
    <x v="245"/>
    <x v="34"/>
    <n v="5"/>
    <n v="2362.15"/>
  </r>
  <r>
    <x v="28"/>
    <x v="245"/>
    <x v="16"/>
    <n v="1"/>
    <n v="372.53999999999996"/>
  </r>
  <r>
    <x v="28"/>
    <x v="245"/>
    <x v="105"/>
    <n v="1"/>
    <n v="402.85"/>
  </r>
  <r>
    <x v="28"/>
    <x v="245"/>
    <x v="2"/>
    <n v="3"/>
    <n v="1895.6399999999999"/>
  </r>
  <r>
    <x v="28"/>
    <x v="245"/>
    <x v="17"/>
    <n v="5"/>
    <n v="4260.2"/>
  </r>
  <r>
    <x v="28"/>
    <x v="245"/>
    <x v="4"/>
    <n v="11"/>
    <n v="9801.220000000003"/>
  </r>
  <r>
    <x v="28"/>
    <x v="245"/>
    <x v="18"/>
    <n v="10"/>
    <n v="8699.7999999999975"/>
  </r>
  <r>
    <x v="28"/>
    <x v="245"/>
    <x v="5"/>
    <n v="1"/>
    <n v="920.16000000000008"/>
  </r>
  <r>
    <x v="28"/>
    <x v="245"/>
    <x v="6"/>
    <n v="9"/>
    <n v="11412.539999999997"/>
  </r>
  <r>
    <x v="28"/>
    <x v="245"/>
    <x v="88"/>
    <n v="1"/>
    <n v="464.61"/>
  </r>
  <r>
    <x v="28"/>
    <x v="245"/>
    <x v="7"/>
    <n v="5"/>
    <n v="1695.1"/>
  </r>
  <r>
    <x v="28"/>
    <x v="245"/>
    <x v="8"/>
    <n v="1"/>
    <n v="1057.8800000000001"/>
  </r>
  <r>
    <x v="28"/>
    <x v="245"/>
    <x v="31"/>
    <n v="3"/>
    <n v="2624.76"/>
  </r>
  <r>
    <x v="28"/>
    <x v="245"/>
    <x v="32"/>
    <n v="2"/>
    <n v="1019.72"/>
  </r>
  <r>
    <x v="28"/>
    <x v="245"/>
    <x v="119"/>
    <n v="1"/>
    <n v="720.14"/>
  </r>
  <r>
    <x v="28"/>
    <x v="245"/>
    <x v="33"/>
    <n v="3"/>
    <n v="1314.72"/>
  </r>
  <r>
    <x v="28"/>
    <x v="245"/>
    <x v="9"/>
    <n v="3"/>
    <n v="6010.26"/>
  </r>
  <r>
    <x v="28"/>
    <x v="245"/>
    <x v="66"/>
    <n v="2"/>
    <n v="182.98000000000002"/>
  </r>
  <r>
    <x v="28"/>
    <x v="245"/>
    <x v="25"/>
    <n v="1"/>
    <n v="1189.3600000000001"/>
  </r>
  <r>
    <x v="28"/>
    <x v="245"/>
    <x v="11"/>
    <n v="1"/>
    <n v="513.94000000000005"/>
  </r>
  <r>
    <x v="28"/>
    <x v="245"/>
    <x v="129"/>
    <n v="1"/>
    <n v="664.52"/>
  </r>
  <r>
    <x v="28"/>
    <x v="245"/>
    <x v="74"/>
    <n v="1"/>
    <n v="515.12"/>
  </r>
  <r>
    <x v="28"/>
    <x v="245"/>
    <x v="12"/>
    <n v="3"/>
    <n v="919.41000000000008"/>
  </r>
  <r>
    <x v="28"/>
    <x v="246"/>
    <x v="14"/>
    <n v="92"/>
    <n v="83985.739999999991"/>
  </r>
  <r>
    <x v="28"/>
    <x v="247"/>
    <x v="38"/>
    <n v="1"/>
    <n v="1226.7"/>
  </r>
  <r>
    <x v="28"/>
    <x v="247"/>
    <x v="1"/>
    <n v="22"/>
    <n v="30613.880000000012"/>
  </r>
  <r>
    <x v="28"/>
    <x v="247"/>
    <x v="28"/>
    <n v="15"/>
    <n v="20791.499999999996"/>
  </r>
  <r>
    <x v="28"/>
    <x v="247"/>
    <x v="30"/>
    <n v="3"/>
    <n v="3842.25"/>
  </r>
  <r>
    <x v="28"/>
    <x v="247"/>
    <x v="2"/>
    <n v="2"/>
    <n v="1263.76"/>
  </r>
  <r>
    <x v="28"/>
    <x v="247"/>
    <x v="15"/>
    <n v="1"/>
    <n v="1119.74"/>
  </r>
  <r>
    <x v="28"/>
    <x v="247"/>
    <x v="17"/>
    <n v="3"/>
    <n v="2556.12"/>
  </r>
  <r>
    <x v="28"/>
    <x v="247"/>
    <x v="4"/>
    <n v="19"/>
    <n v="16929.380000000005"/>
  </r>
  <r>
    <x v="28"/>
    <x v="247"/>
    <x v="18"/>
    <n v="21"/>
    <n v="18269.579999999994"/>
  </r>
  <r>
    <x v="28"/>
    <x v="247"/>
    <x v="5"/>
    <n v="1"/>
    <n v="920.16000000000008"/>
  </r>
  <r>
    <x v="28"/>
    <x v="247"/>
    <x v="6"/>
    <n v="18"/>
    <n v="22825.08"/>
  </r>
  <r>
    <x v="28"/>
    <x v="247"/>
    <x v="7"/>
    <n v="3"/>
    <n v="1017.06"/>
  </r>
  <r>
    <x v="28"/>
    <x v="247"/>
    <x v="76"/>
    <n v="1"/>
    <n v="386.87"/>
  </r>
  <r>
    <x v="28"/>
    <x v="247"/>
    <x v="8"/>
    <n v="2"/>
    <n v="2115.7600000000002"/>
  </r>
  <r>
    <x v="28"/>
    <x v="247"/>
    <x v="31"/>
    <n v="6"/>
    <n v="5249.52"/>
  </r>
  <r>
    <x v="28"/>
    <x v="247"/>
    <x v="33"/>
    <n v="1"/>
    <n v="438.24"/>
  </r>
  <r>
    <x v="28"/>
    <x v="247"/>
    <x v="9"/>
    <n v="4"/>
    <n v="8013.68"/>
  </r>
  <r>
    <x v="28"/>
    <x v="247"/>
    <x v="25"/>
    <n v="26"/>
    <n v="30923.360000000011"/>
  </r>
  <r>
    <x v="28"/>
    <x v="247"/>
    <x v="49"/>
    <n v="2"/>
    <n v="745.07999999999993"/>
  </r>
  <r>
    <x v="28"/>
    <x v="247"/>
    <x v="74"/>
    <n v="6"/>
    <n v="3090.72"/>
  </r>
  <r>
    <x v="28"/>
    <x v="247"/>
    <x v="47"/>
    <n v="76"/>
    <n v="88470.080000000104"/>
  </r>
  <r>
    <x v="28"/>
    <x v="247"/>
    <x v="99"/>
    <n v="2"/>
    <n v="1933.48"/>
  </r>
  <r>
    <x v="28"/>
    <x v="248"/>
    <x v="14"/>
    <n v="235"/>
    <n v="262742.00000000012"/>
  </r>
  <r>
    <x v="28"/>
    <x v="249"/>
    <x v="1"/>
    <n v="1"/>
    <n v="1391.54"/>
  </r>
  <r>
    <x v="28"/>
    <x v="249"/>
    <x v="58"/>
    <n v="1"/>
    <n v="643"/>
  </r>
  <r>
    <x v="28"/>
    <x v="249"/>
    <x v="17"/>
    <n v="1"/>
    <n v="852.04"/>
  </r>
  <r>
    <x v="28"/>
    <x v="250"/>
    <x v="14"/>
    <n v="3"/>
    <n v="2886.58"/>
  </r>
  <r>
    <x v="28"/>
    <x v="251"/>
    <x v="36"/>
    <n v="3"/>
    <n v="2089.08"/>
  </r>
  <r>
    <x v="28"/>
    <x v="251"/>
    <x v="37"/>
    <n v="3"/>
    <n v="2023.3200000000002"/>
  </r>
  <r>
    <x v="28"/>
    <x v="251"/>
    <x v="1"/>
    <n v="1"/>
    <n v="1391.54"/>
  </r>
  <r>
    <x v="28"/>
    <x v="251"/>
    <x v="21"/>
    <n v="2"/>
    <n v="90"/>
  </r>
  <r>
    <x v="28"/>
    <x v="251"/>
    <x v="17"/>
    <n v="2"/>
    <n v="1704.08"/>
  </r>
  <r>
    <x v="28"/>
    <x v="251"/>
    <x v="4"/>
    <n v="10"/>
    <n v="8910.2000000000025"/>
  </r>
  <r>
    <x v="28"/>
    <x v="251"/>
    <x v="18"/>
    <n v="8"/>
    <n v="6959.8399999999983"/>
  </r>
  <r>
    <x v="28"/>
    <x v="251"/>
    <x v="7"/>
    <n v="33"/>
    <n v="11187.660000000009"/>
  </r>
  <r>
    <x v="28"/>
    <x v="251"/>
    <x v="8"/>
    <n v="5"/>
    <n v="5289.4000000000005"/>
  </r>
  <r>
    <x v="28"/>
    <x v="251"/>
    <x v="33"/>
    <n v="1"/>
    <n v="438.24"/>
  </r>
  <r>
    <x v="28"/>
    <x v="251"/>
    <x v="9"/>
    <n v="2"/>
    <n v="4006.84"/>
  </r>
  <r>
    <x v="28"/>
    <x v="251"/>
    <x v="24"/>
    <n v="1"/>
    <n v="1157.78"/>
  </r>
  <r>
    <x v="28"/>
    <x v="251"/>
    <x v="123"/>
    <n v="1"/>
    <n v="618.15"/>
  </r>
  <r>
    <x v="28"/>
    <x v="251"/>
    <x v="47"/>
    <n v="1"/>
    <n v="1164.08"/>
  </r>
  <r>
    <x v="28"/>
    <x v="251"/>
    <x v="12"/>
    <n v="3"/>
    <n v="919.41000000000008"/>
  </r>
  <r>
    <x v="28"/>
    <x v="252"/>
    <x v="14"/>
    <n v="76"/>
    <n v="47949.620000000017"/>
  </r>
  <r>
    <x v="28"/>
    <x v="253"/>
    <x v="34"/>
    <n v="3"/>
    <n v="1417.29"/>
  </r>
  <r>
    <x v="28"/>
    <x v="253"/>
    <x v="2"/>
    <n v="3"/>
    <n v="1895.6399999999999"/>
  </r>
  <r>
    <x v="28"/>
    <x v="253"/>
    <x v="7"/>
    <n v="10"/>
    <n v="3390.2"/>
  </r>
  <r>
    <x v="28"/>
    <x v="254"/>
    <x v="14"/>
    <n v="16"/>
    <n v="6703.1299999999992"/>
  </r>
  <r>
    <x v="29"/>
    <x v="20"/>
    <x v="14"/>
    <n v="552"/>
    <n v="528569.82000000018"/>
  </r>
  <r>
    <x v="30"/>
    <x v="255"/>
    <x v="51"/>
    <n v="10"/>
    <n v="4430"/>
  </r>
  <r>
    <x v="30"/>
    <x v="256"/>
    <x v="14"/>
    <n v="10"/>
    <n v="4430"/>
  </r>
  <r>
    <x v="30"/>
    <x v="257"/>
    <x v="36"/>
    <n v="2"/>
    <n v="1392.72"/>
  </r>
  <r>
    <x v="30"/>
    <x v="257"/>
    <x v="1"/>
    <n v="189"/>
    <n v="263001.06000000046"/>
  </r>
  <r>
    <x v="30"/>
    <x v="257"/>
    <x v="28"/>
    <n v="9"/>
    <n v="12474.900000000001"/>
  </r>
  <r>
    <x v="30"/>
    <x v="257"/>
    <x v="81"/>
    <n v="1"/>
    <n v="143.72"/>
  </r>
  <r>
    <x v="30"/>
    <x v="257"/>
    <x v="132"/>
    <n v="3"/>
    <n v="677.58"/>
  </r>
  <r>
    <x v="30"/>
    <x v="257"/>
    <x v="58"/>
    <n v="11"/>
    <n v="7073"/>
  </r>
  <r>
    <x v="30"/>
    <x v="257"/>
    <x v="59"/>
    <n v="1"/>
    <n v="508.24"/>
  </r>
  <r>
    <x v="30"/>
    <x v="257"/>
    <x v="22"/>
    <n v="1"/>
    <n v="90"/>
  </r>
  <r>
    <x v="30"/>
    <x v="257"/>
    <x v="2"/>
    <n v="10"/>
    <n v="6318.8"/>
  </r>
  <r>
    <x v="30"/>
    <x v="257"/>
    <x v="15"/>
    <n v="10"/>
    <n v="11197.4"/>
  </r>
  <r>
    <x v="30"/>
    <x v="257"/>
    <x v="87"/>
    <n v="7"/>
    <n v="5061.5600000000004"/>
  </r>
  <r>
    <x v="30"/>
    <x v="257"/>
    <x v="3"/>
    <n v="5"/>
    <n v="5399.2000000000007"/>
  </r>
  <r>
    <x v="30"/>
    <x v="257"/>
    <x v="17"/>
    <n v="46"/>
    <n v="39193.840000000026"/>
  </r>
  <r>
    <x v="30"/>
    <x v="257"/>
    <x v="4"/>
    <n v="160"/>
    <n v="142563.20000000007"/>
  </r>
  <r>
    <x v="30"/>
    <x v="257"/>
    <x v="18"/>
    <n v="90"/>
    <n v="78298.200000000055"/>
  </r>
  <r>
    <x v="30"/>
    <x v="257"/>
    <x v="6"/>
    <n v="59"/>
    <n v="74815.539999999935"/>
  </r>
  <r>
    <x v="30"/>
    <x v="257"/>
    <x v="7"/>
    <n v="1"/>
    <n v="339.02"/>
  </r>
  <r>
    <x v="30"/>
    <x v="257"/>
    <x v="62"/>
    <n v="1"/>
    <n v="306.58"/>
  </r>
  <r>
    <x v="30"/>
    <x v="257"/>
    <x v="8"/>
    <n v="2"/>
    <n v="2115.7600000000002"/>
  </r>
  <r>
    <x v="30"/>
    <x v="257"/>
    <x v="90"/>
    <n v="2"/>
    <n v="3414.6"/>
  </r>
  <r>
    <x v="30"/>
    <x v="257"/>
    <x v="119"/>
    <n v="1"/>
    <n v="720.14"/>
  </r>
  <r>
    <x v="30"/>
    <x v="257"/>
    <x v="91"/>
    <n v="51"/>
    <n v="18360"/>
  </r>
  <r>
    <x v="30"/>
    <x v="257"/>
    <x v="33"/>
    <n v="14"/>
    <n v="6135.3599999999979"/>
  </r>
  <r>
    <x v="30"/>
    <x v="257"/>
    <x v="9"/>
    <n v="1"/>
    <n v="2003.42"/>
  </r>
  <r>
    <x v="30"/>
    <x v="257"/>
    <x v="123"/>
    <n v="12"/>
    <n v="7417.7999999999984"/>
  </r>
  <r>
    <x v="30"/>
    <x v="257"/>
    <x v="20"/>
    <n v="19"/>
    <n v="17152.059999999998"/>
  </r>
  <r>
    <x v="30"/>
    <x v="257"/>
    <x v="47"/>
    <n v="2"/>
    <n v="2328.16"/>
  </r>
  <r>
    <x v="30"/>
    <x v="257"/>
    <x v="99"/>
    <n v="5"/>
    <n v="4833.7"/>
  </r>
  <r>
    <x v="30"/>
    <x v="257"/>
    <x v="100"/>
    <n v="1"/>
    <n v="410.75"/>
  </r>
  <r>
    <x v="30"/>
    <x v="257"/>
    <x v="150"/>
    <n v="2"/>
    <n v="1279.6799999999998"/>
  </r>
  <r>
    <x v="30"/>
    <x v="257"/>
    <x v="12"/>
    <n v="12"/>
    <n v="3677.6400000000012"/>
  </r>
  <r>
    <x v="30"/>
    <x v="257"/>
    <x v="101"/>
    <n v="2"/>
    <n v="762.16"/>
  </r>
  <r>
    <x v="30"/>
    <x v="258"/>
    <x v="14"/>
    <n v="732"/>
    <n v="719465.79000000074"/>
  </r>
  <r>
    <x v="30"/>
    <x v="259"/>
    <x v="36"/>
    <n v="1"/>
    <n v="696.36"/>
  </r>
  <r>
    <x v="30"/>
    <x v="259"/>
    <x v="0"/>
    <n v="4"/>
    <n v="2452.56"/>
  </r>
  <r>
    <x v="30"/>
    <x v="259"/>
    <x v="37"/>
    <n v="6"/>
    <n v="4046.6400000000003"/>
  </r>
  <r>
    <x v="30"/>
    <x v="259"/>
    <x v="39"/>
    <n v="4"/>
    <n v="9238.7199999999993"/>
  </r>
  <r>
    <x v="30"/>
    <x v="259"/>
    <x v="1"/>
    <n v="3"/>
    <n v="4174.62"/>
  </r>
  <r>
    <x v="30"/>
    <x v="259"/>
    <x v="28"/>
    <n v="6"/>
    <n v="8316.6"/>
  </r>
  <r>
    <x v="30"/>
    <x v="259"/>
    <x v="3"/>
    <n v="3"/>
    <n v="3239.5200000000004"/>
  </r>
  <r>
    <x v="30"/>
    <x v="259"/>
    <x v="17"/>
    <n v="4"/>
    <n v="3408.16"/>
  </r>
  <r>
    <x v="30"/>
    <x v="259"/>
    <x v="4"/>
    <n v="3"/>
    <n v="2673.06"/>
  </r>
  <r>
    <x v="30"/>
    <x v="259"/>
    <x v="18"/>
    <n v="7"/>
    <n v="6089.8599999999988"/>
  </r>
  <r>
    <x v="30"/>
    <x v="259"/>
    <x v="5"/>
    <n v="1"/>
    <n v="920.16000000000008"/>
  </r>
  <r>
    <x v="30"/>
    <x v="259"/>
    <x v="6"/>
    <n v="5"/>
    <n v="6340.2999999999993"/>
  </r>
  <r>
    <x v="30"/>
    <x v="259"/>
    <x v="31"/>
    <n v="3"/>
    <n v="2624.76"/>
  </r>
  <r>
    <x v="30"/>
    <x v="259"/>
    <x v="91"/>
    <n v="1"/>
    <n v="360"/>
  </r>
  <r>
    <x v="30"/>
    <x v="259"/>
    <x v="92"/>
    <n v="2"/>
    <n v="1028.3399999999999"/>
  </r>
  <r>
    <x v="30"/>
    <x v="259"/>
    <x v="20"/>
    <n v="1"/>
    <n v="902.74"/>
  </r>
  <r>
    <x v="30"/>
    <x v="259"/>
    <x v="47"/>
    <n v="2"/>
    <n v="2328.16"/>
  </r>
  <r>
    <x v="30"/>
    <x v="259"/>
    <x v="99"/>
    <n v="2"/>
    <n v="1933.48"/>
  </r>
  <r>
    <x v="30"/>
    <x v="260"/>
    <x v="14"/>
    <n v="58"/>
    <n v="60774.04"/>
  </r>
  <r>
    <x v="30"/>
    <x v="261"/>
    <x v="1"/>
    <n v="5"/>
    <n v="6957.7"/>
  </r>
  <r>
    <x v="30"/>
    <x v="261"/>
    <x v="51"/>
    <n v="14"/>
    <n v="6202"/>
  </r>
  <r>
    <x v="30"/>
    <x v="261"/>
    <x v="2"/>
    <n v="4"/>
    <n v="2527.52"/>
  </r>
  <r>
    <x v="30"/>
    <x v="261"/>
    <x v="4"/>
    <n v="8"/>
    <n v="7128.1600000000017"/>
  </r>
  <r>
    <x v="30"/>
    <x v="261"/>
    <x v="18"/>
    <n v="3"/>
    <n v="2609.94"/>
  </r>
  <r>
    <x v="30"/>
    <x v="261"/>
    <x v="33"/>
    <n v="4"/>
    <n v="1752.96"/>
  </r>
  <r>
    <x v="30"/>
    <x v="261"/>
    <x v="9"/>
    <n v="2"/>
    <n v="4006.84"/>
  </r>
  <r>
    <x v="30"/>
    <x v="261"/>
    <x v="151"/>
    <n v="1"/>
    <n v="192.6"/>
  </r>
  <r>
    <x v="30"/>
    <x v="261"/>
    <x v="71"/>
    <n v="1"/>
    <n v="757.4"/>
  </r>
  <r>
    <x v="30"/>
    <x v="262"/>
    <x v="14"/>
    <n v="42"/>
    <n v="32135.120000000003"/>
  </r>
  <r>
    <x v="30"/>
    <x v="263"/>
    <x v="37"/>
    <n v="2"/>
    <n v="1348.88"/>
  </r>
  <r>
    <x v="30"/>
    <x v="263"/>
    <x v="1"/>
    <n v="1"/>
    <n v="1391.54"/>
  </r>
  <r>
    <x v="30"/>
    <x v="263"/>
    <x v="152"/>
    <n v="1"/>
    <n v="161.19"/>
  </r>
  <r>
    <x v="30"/>
    <x v="263"/>
    <x v="86"/>
    <n v="3"/>
    <n v="1629"/>
  </r>
  <r>
    <x v="30"/>
    <x v="263"/>
    <x v="17"/>
    <n v="2"/>
    <n v="1704.08"/>
  </r>
  <r>
    <x v="30"/>
    <x v="263"/>
    <x v="5"/>
    <n v="1"/>
    <n v="920.16000000000008"/>
  </r>
  <r>
    <x v="30"/>
    <x v="263"/>
    <x v="6"/>
    <n v="2"/>
    <n v="2536.12"/>
  </r>
  <r>
    <x v="30"/>
    <x v="263"/>
    <x v="7"/>
    <n v="1"/>
    <n v="339.02"/>
  </r>
  <r>
    <x v="30"/>
    <x v="263"/>
    <x v="20"/>
    <n v="1"/>
    <n v="902.74"/>
  </r>
  <r>
    <x v="30"/>
    <x v="263"/>
    <x v="26"/>
    <n v="3"/>
    <n v="2108.1000000000004"/>
  </r>
  <r>
    <x v="30"/>
    <x v="264"/>
    <x v="14"/>
    <n v="17"/>
    <n v="13040.830000000002"/>
  </r>
  <r>
    <x v="31"/>
    <x v="20"/>
    <x v="14"/>
    <n v="859"/>
    <n v="829845.78000000073"/>
  </r>
  <r>
    <x v="32"/>
    <x v="265"/>
    <x v="104"/>
    <n v="1"/>
    <n v="90"/>
  </r>
  <r>
    <x v="32"/>
    <x v="265"/>
    <x v="51"/>
    <n v="64"/>
    <n v="28352"/>
  </r>
  <r>
    <x v="32"/>
    <x v="266"/>
    <x v="14"/>
    <n v="65"/>
    <n v="28442"/>
  </r>
  <r>
    <x v="32"/>
    <x v="267"/>
    <x v="104"/>
    <n v="9"/>
    <n v="810"/>
  </r>
  <r>
    <x v="32"/>
    <x v="267"/>
    <x v="41"/>
    <n v="1"/>
    <n v="1389.76"/>
  </r>
  <r>
    <x v="32"/>
    <x v="267"/>
    <x v="153"/>
    <n v="2"/>
    <n v="1941.48"/>
  </r>
  <r>
    <x v="32"/>
    <x v="267"/>
    <x v="43"/>
    <n v="1"/>
    <n v="403"/>
  </r>
  <r>
    <x v="32"/>
    <x v="267"/>
    <x v="58"/>
    <n v="2"/>
    <n v="1286"/>
  </r>
  <r>
    <x v="32"/>
    <x v="267"/>
    <x v="7"/>
    <n v="57"/>
    <n v="19324.140000000018"/>
  </r>
  <r>
    <x v="32"/>
    <x v="268"/>
    <x v="14"/>
    <n v="72"/>
    <n v="25154.380000000019"/>
  </r>
  <r>
    <x v="32"/>
    <x v="269"/>
    <x v="154"/>
    <n v="1"/>
    <n v="3270.54"/>
  </r>
  <r>
    <x v="32"/>
    <x v="269"/>
    <x v="104"/>
    <n v="40"/>
    <n v="3600"/>
  </r>
  <r>
    <x v="32"/>
    <x v="269"/>
    <x v="41"/>
    <n v="1"/>
    <n v="1389.76"/>
  </r>
  <r>
    <x v="32"/>
    <x v="269"/>
    <x v="153"/>
    <n v="2"/>
    <n v="1941.48"/>
  </r>
  <r>
    <x v="32"/>
    <x v="269"/>
    <x v="51"/>
    <n v="37"/>
    <n v="16391"/>
  </r>
  <r>
    <x v="32"/>
    <x v="270"/>
    <x v="14"/>
    <n v="81"/>
    <n v="26592.78"/>
  </r>
  <r>
    <x v="32"/>
    <x v="271"/>
    <x v="104"/>
    <n v="6"/>
    <n v="540"/>
  </r>
  <r>
    <x v="32"/>
    <x v="271"/>
    <x v="58"/>
    <n v="40"/>
    <n v="25720"/>
  </r>
  <r>
    <x v="32"/>
    <x v="272"/>
    <x v="14"/>
    <n v="46"/>
    <n v="26260"/>
  </r>
  <r>
    <x v="32"/>
    <x v="273"/>
    <x v="86"/>
    <n v="221"/>
    <n v="120003"/>
  </r>
  <r>
    <x v="32"/>
    <x v="274"/>
    <x v="14"/>
    <n v="221"/>
    <n v="120003"/>
  </r>
  <r>
    <x v="32"/>
    <x v="275"/>
    <x v="1"/>
    <n v="1"/>
    <n v="1391.54"/>
  </r>
  <r>
    <x v="32"/>
    <x v="275"/>
    <x v="3"/>
    <n v="1"/>
    <n v="1079.8400000000001"/>
  </r>
  <r>
    <x v="32"/>
    <x v="275"/>
    <x v="17"/>
    <n v="1"/>
    <n v="852.04"/>
  </r>
  <r>
    <x v="32"/>
    <x v="275"/>
    <x v="18"/>
    <n v="5"/>
    <n v="4349.8999999999996"/>
  </r>
  <r>
    <x v="32"/>
    <x v="275"/>
    <x v="7"/>
    <n v="2"/>
    <n v="678.04"/>
  </r>
  <r>
    <x v="32"/>
    <x v="275"/>
    <x v="8"/>
    <n v="1"/>
    <n v="1057.8800000000001"/>
  </r>
  <r>
    <x v="32"/>
    <x v="275"/>
    <x v="20"/>
    <n v="1"/>
    <n v="902.74"/>
  </r>
  <r>
    <x v="32"/>
    <x v="275"/>
    <x v="26"/>
    <n v="3"/>
    <n v="2108.1000000000004"/>
  </r>
  <r>
    <x v="32"/>
    <x v="276"/>
    <x v="14"/>
    <n v="15"/>
    <n v="12420.080000000002"/>
  </r>
  <r>
    <x v="32"/>
    <x v="277"/>
    <x v="36"/>
    <n v="12"/>
    <n v="8356.3199999999979"/>
  </r>
  <r>
    <x v="32"/>
    <x v="277"/>
    <x v="37"/>
    <n v="6"/>
    <n v="4046.6400000000003"/>
  </r>
  <r>
    <x v="32"/>
    <x v="277"/>
    <x v="28"/>
    <n v="3"/>
    <n v="4158.2999999999993"/>
  </r>
  <r>
    <x v="32"/>
    <x v="277"/>
    <x v="30"/>
    <n v="1"/>
    <n v="1280.75"/>
  </r>
  <r>
    <x v="32"/>
    <x v="277"/>
    <x v="34"/>
    <n v="5"/>
    <n v="2362.15"/>
  </r>
  <r>
    <x v="32"/>
    <x v="277"/>
    <x v="51"/>
    <n v="16"/>
    <n v="7088"/>
  </r>
  <r>
    <x v="32"/>
    <x v="277"/>
    <x v="2"/>
    <n v="3"/>
    <n v="1895.6399999999999"/>
  </r>
  <r>
    <x v="32"/>
    <x v="277"/>
    <x v="3"/>
    <n v="1"/>
    <n v="1079.8400000000001"/>
  </r>
  <r>
    <x v="32"/>
    <x v="277"/>
    <x v="4"/>
    <n v="4"/>
    <n v="3564.08"/>
  </r>
  <r>
    <x v="32"/>
    <x v="277"/>
    <x v="18"/>
    <n v="1"/>
    <n v="869.98"/>
  </r>
  <r>
    <x v="32"/>
    <x v="277"/>
    <x v="6"/>
    <n v="1"/>
    <n v="1268.06"/>
  </r>
  <r>
    <x v="32"/>
    <x v="277"/>
    <x v="7"/>
    <n v="12"/>
    <n v="4068.24"/>
  </r>
  <r>
    <x v="32"/>
    <x v="277"/>
    <x v="140"/>
    <n v="1"/>
    <n v="1514.26"/>
  </r>
  <r>
    <x v="32"/>
    <x v="277"/>
    <x v="8"/>
    <n v="4"/>
    <n v="4231.5200000000004"/>
  </r>
  <r>
    <x v="32"/>
    <x v="277"/>
    <x v="31"/>
    <n v="5"/>
    <n v="4374.6000000000004"/>
  </r>
  <r>
    <x v="32"/>
    <x v="277"/>
    <x v="79"/>
    <n v="1"/>
    <n v="247.46"/>
  </r>
  <r>
    <x v="32"/>
    <x v="277"/>
    <x v="20"/>
    <n v="1"/>
    <n v="902.74"/>
  </r>
  <r>
    <x v="32"/>
    <x v="277"/>
    <x v="49"/>
    <n v="8"/>
    <n v="2980.3199999999997"/>
  </r>
  <r>
    <x v="32"/>
    <x v="277"/>
    <x v="47"/>
    <n v="15"/>
    <n v="17461.199999999997"/>
  </r>
  <r>
    <x v="32"/>
    <x v="277"/>
    <x v="155"/>
    <n v="1"/>
    <n v="315.64999999999998"/>
  </r>
  <r>
    <x v="32"/>
    <x v="278"/>
    <x v="14"/>
    <n v="101"/>
    <n v="72065.749999999985"/>
  </r>
  <r>
    <x v="32"/>
    <x v="279"/>
    <x v="104"/>
    <n v="3"/>
    <n v="270"/>
  </r>
  <r>
    <x v="32"/>
    <x v="279"/>
    <x v="51"/>
    <n v="11"/>
    <n v="4873"/>
  </r>
  <r>
    <x v="32"/>
    <x v="279"/>
    <x v="91"/>
    <n v="1"/>
    <n v="360"/>
  </r>
  <r>
    <x v="32"/>
    <x v="279"/>
    <x v="98"/>
    <n v="3"/>
    <n v="1421.4900000000002"/>
  </r>
  <r>
    <x v="32"/>
    <x v="280"/>
    <x v="14"/>
    <n v="18"/>
    <n v="6924.49"/>
  </r>
  <r>
    <x v="33"/>
    <x v="20"/>
    <x v="14"/>
    <n v="619"/>
    <n v="317862.48"/>
  </r>
  <r>
    <x v="34"/>
    <x v="281"/>
    <x v="1"/>
    <n v="8"/>
    <n v="11132.32"/>
  </r>
  <r>
    <x v="34"/>
    <x v="281"/>
    <x v="84"/>
    <n v="2"/>
    <n v="745.06"/>
  </r>
  <r>
    <x v="34"/>
    <x v="281"/>
    <x v="111"/>
    <n v="1"/>
    <n v="449.20000000000005"/>
  </r>
  <r>
    <x v="34"/>
    <x v="281"/>
    <x v="15"/>
    <n v="5"/>
    <n v="5598.7"/>
  </r>
  <r>
    <x v="34"/>
    <x v="281"/>
    <x v="3"/>
    <n v="1"/>
    <n v="1079.8400000000001"/>
  </r>
  <r>
    <x v="34"/>
    <x v="281"/>
    <x v="17"/>
    <n v="2"/>
    <n v="1704.08"/>
  </r>
  <r>
    <x v="34"/>
    <x v="281"/>
    <x v="4"/>
    <n v="6"/>
    <n v="5346.1200000000008"/>
  </r>
  <r>
    <x v="34"/>
    <x v="281"/>
    <x v="18"/>
    <n v="5"/>
    <n v="4349.8999999999996"/>
  </r>
  <r>
    <x v="34"/>
    <x v="281"/>
    <x v="5"/>
    <n v="3"/>
    <n v="2760.4800000000005"/>
  </r>
  <r>
    <x v="34"/>
    <x v="281"/>
    <x v="19"/>
    <n v="1"/>
    <n v="546.04"/>
  </r>
  <r>
    <x v="34"/>
    <x v="281"/>
    <x v="6"/>
    <n v="1"/>
    <n v="1268.06"/>
  </r>
  <r>
    <x v="34"/>
    <x v="281"/>
    <x v="8"/>
    <n v="1"/>
    <n v="1057.8800000000001"/>
  </r>
  <r>
    <x v="34"/>
    <x v="281"/>
    <x v="33"/>
    <n v="1"/>
    <n v="438.24"/>
  </r>
  <r>
    <x v="34"/>
    <x v="281"/>
    <x v="99"/>
    <n v="1"/>
    <n v="966.74"/>
  </r>
  <r>
    <x v="34"/>
    <x v="282"/>
    <x v="14"/>
    <n v="38"/>
    <n v="37442.659999999996"/>
  </r>
  <r>
    <x v="34"/>
    <x v="283"/>
    <x v="36"/>
    <n v="1"/>
    <n v="696.36"/>
  </r>
  <r>
    <x v="34"/>
    <x v="283"/>
    <x v="0"/>
    <n v="1"/>
    <n v="613.14"/>
  </r>
  <r>
    <x v="34"/>
    <x v="283"/>
    <x v="37"/>
    <n v="1"/>
    <n v="674.44"/>
  </r>
  <r>
    <x v="34"/>
    <x v="283"/>
    <x v="39"/>
    <n v="4"/>
    <n v="9238.7199999999993"/>
  </r>
  <r>
    <x v="34"/>
    <x v="283"/>
    <x v="154"/>
    <n v="1"/>
    <n v="3270.54"/>
  </r>
  <r>
    <x v="34"/>
    <x v="283"/>
    <x v="1"/>
    <n v="6"/>
    <n v="8349.24"/>
  </r>
  <r>
    <x v="34"/>
    <x v="283"/>
    <x v="28"/>
    <n v="1"/>
    <n v="1386.1"/>
  </r>
  <r>
    <x v="34"/>
    <x v="283"/>
    <x v="2"/>
    <n v="4"/>
    <n v="2527.52"/>
  </r>
  <r>
    <x v="34"/>
    <x v="283"/>
    <x v="15"/>
    <n v="1"/>
    <n v="1119.74"/>
  </r>
  <r>
    <x v="34"/>
    <x v="283"/>
    <x v="3"/>
    <n v="5"/>
    <n v="5399.2000000000007"/>
  </r>
  <r>
    <x v="34"/>
    <x v="283"/>
    <x v="17"/>
    <n v="2"/>
    <n v="1704.08"/>
  </r>
  <r>
    <x v="34"/>
    <x v="283"/>
    <x v="6"/>
    <n v="9"/>
    <n v="11412.539999999997"/>
  </r>
  <r>
    <x v="34"/>
    <x v="283"/>
    <x v="7"/>
    <n v="3"/>
    <n v="1017.06"/>
  </r>
  <r>
    <x v="34"/>
    <x v="283"/>
    <x v="156"/>
    <n v="2"/>
    <n v="753.5"/>
  </r>
  <r>
    <x v="34"/>
    <x v="283"/>
    <x v="8"/>
    <n v="1"/>
    <n v="1057.8800000000001"/>
  </r>
  <r>
    <x v="34"/>
    <x v="283"/>
    <x v="126"/>
    <n v="1"/>
    <n v="652.16"/>
  </r>
  <r>
    <x v="34"/>
    <x v="283"/>
    <x v="33"/>
    <n v="6"/>
    <n v="2629.4399999999996"/>
  </r>
  <r>
    <x v="34"/>
    <x v="283"/>
    <x v="9"/>
    <n v="1"/>
    <n v="2003.42"/>
  </r>
  <r>
    <x v="34"/>
    <x v="283"/>
    <x v="35"/>
    <n v="1"/>
    <n v="1088.4000000000001"/>
  </r>
  <r>
    <x v="34"/>
    <x v="283"/>
    <x v="116"/>
    <n v="1"/>
    <n v="3204.36"/>
  </r>
  <r>
    <x v="34"/>
    <x v="283"/>
    <x v="79"/>
    <n v="1"/>
    <n v="247.46"/>
  </r>
  <r>
    <x v="34"/>
    <x v="283"/>
    <x v="123"/>
    <n v="1"/>
    <n v="618.15"/>
  </r>
  <r>
    <x v="34"/>
    <x v="283"/>
    <x v="20"/>
    <n v="1"/>
    <n v="902.74"/>
  </r>
  <r>
    <x v="34"/>
    <x v="283"/>
    <x v="50"/>
    <n v="1"/>
    <n v="513.33999999999992"/>
  </r>
  <r>
    <x v="34"/>
    <x v="283"/>
    <x v="129"/>
    <n v="1"/>
    <n v="664.52"/>
  </r>
  <r>
    <x v="34"/>
    <x v="283"/>
    <x v="27"/>
    <n v="1"/>
    <n v="695.24"/>
  </r>
  <r>
    <x v="34"/>
    <x v="283"/>
    <x v="131"/>
    <n v="2"/>
    <n v="939.09999999999991"/>
  </r>
  <r>
    <x v="34"/>
    <x v="283"/>
    <x v="103"/>
    <n v="1"/>
    <n v="5710.28"/>
  </r>
  <r>
    <x v="34"/>
    <x v="284"/>
    <x v="14"/>
    <n v="61"/>
    <n v="69088.669999999984"/>
  </r>
  <r>
    <x v="34"/>
    <x v="285"/>
    <x v="0"/>
    <n v="1"/>
    <n v="613.14"/>
  </r>
  <r>
    <x v="34"/>
    <x v="285"/>
    <x v="37"/>
    <n v="1"/>
    <n v="674.44"/>
  </r>
  <r>
    <x v="34"/>
    <x v="285"/>
    <x v="133"/>
    <n v="1"/>
    <n v="161.19"/>
  </r>
  <r>
    <x v="34"/>
    <x v="285"/>
    <x v="104"/>
    <n v="2"/>
    <n v="180"/>
  </r>
  <r>
    <x v="34"/>
    <x v="285"/>
    <x v="51"/>
    <n v="3"/>
    <n v="1329"/>
  </r>
  <r>
    <x v="34"/>
    <x v="285"/>
    <x v="58"/>
    <n v="1"/>
    <n v="643"/>
  </r>
  <r>
    <x v="34"/>
    <x v="285"/>
    <x v="2"/>
    <n v="1"/>
    <n v="631.88"/>
  </r>
  <r>
    <x v="34"/>
    <x v="285"/>
    <x v="15"/>
    <n v="3"/>
    <n v="3359.2200000000003"/>
  </r>
  <r>
    <x v="34"/>
    <x v="285"/>
    <x v="6"/>
    <n v="1"/>
    <n v="1268.06"/>
  </r>
  <r>
    <x v="34"/>
    <x v="285"/>
    <x v="7"/>
    <n v="1"/>
    <n v="339.02"/>
  </r>
  <r>
    <x v="34"/>
    <x v="285"/>
    <x v="92"/>
    <n v="2"/>
    <n v="1028.3399999999999"/>
  </r>
  <r>
    <x v="34"/>
    <x v="285"/>
    <x v="79"/>
    <n v="1"/>
    <n v="247.46"/>
  </r>
  <r>
    <x v="34"/>
    <x v="286"/>
    <x v="14"/>
    <n v="18"/>
    <n v="10474.75"/>
  </r>
  <r>
    <x v="34"/>
    <x v="287"/>
    <x v="80"/>
    <n v="2"/>
    <n v="6165.3600000000006"/>
  </r>
  <r>
    <x v="34"/>
    <x v="287"/>
    <x v="1"/>
    <n v="7"/>
    <n v="9740.7799999999988"/>
  </r>
  <r>
    <x v="34"/>
    <x v="287"/>
    <x v="34"/>
    <n v="1"/>
    <n v="472.43"/>
  </r>
  <r>
    <x v="34"/>
    <x v="287"/>
    <x v="157"/>
    <n v="1"/>
    <n v="745.92000000000007"/>
  </r>
  <r>
    <x v="34"/>
    <x v="287"/>
    <x v="21"/>
    <n v="1"/>
    <n v="45"/>
  </r>
  <r>
    <x v="34"/>
    <x v="287"/>
    <x v="51"/>
    <n v="2"/>
    <n v="886"/>
  </r>
  <r>
    <x v="34"/>
    <x v="287"/>
    <x v="43"/>
    <n v="10"/>
    <n v="4030"/>
  </r>
  <r>
    <x v="34"/>
    <x v="287"/>
    <x v="4"/>
    <n v="1"/>
    <n v="891.02"/>
  </r>
  <r>
    <x v="34"/>
    <x v="287"/>
    <x v="18"/>
    <n v="1"/>
    <n v="869.98"/>
  </r>
  <r>
    <x v="34"/>
    <x v="287"/>
    <x v="60"/>
    <n v="3"/>
    <n v="2261.6999999999998"/>
  </r>
  <r>
    <x v="34"/>
    <x v="287"/>
    <x v="78"/>
    <n v="3"/>
    <n v="1081.98"/>
  </r>
  <r>
    <x v="34"/>
    <x v="287"/>
    <x v="6"/>
    <n v="6"/>
    <n v="7608.3599999999988"/>
  </r>
  <r>
    <x v="34"/>
    <x v="287"/>
    <x v="33"/>
    <n v="4"/>
    <n v="1752.96"/>
  </r>
  <r>
    <x v="34"/>
    <x v="287"/>
    <x v="9"/>
    <n v="1"/>
    <n v="2003.42"/>
  </r>
  <r>
    <x v="34"/>
    <x v="287"/>
    <x v="116"/>
    <n v="1"/>
    <n v="3204.36"/>
  </r>
  <r>
    <x v="34"/>
    <x v="287"/>
    <x v="65"/>
    <n v="1"/>
    <n v="591.5"/>
  </r>
  <r>
    <x v="34"/>
    <x v="287"/>
    <x v="108"/>
    <n v="1"/>
    <n v="465.59000000000003"/>
  </r>
  <r>
    <x v="34"/>
    <x v="287"/>
    <x v="11"/>
    <n v="1"/>
    <n v="513.94000000000005"/>
  </r>
  <r>
    <x v="34"/>
    <x v="287"/>
    <x v="12"/>
    <n v="5"/>
    <n v="1532.3500000000001"/>
  </r>
  <r>
    <x v="34"/>
    <x v="288"/>
    <x v="14"/>
    <n v="52"/>
    <n v="44862.649999999994"/>
  </r>
  <r>
    <x v="34"/>
    <x v="289"/>
    <x v="36"/>
    <n v="4"/>
    <n v="2785.44"/>
  </r>
  <r>
    <x v="34"/>
    <x v="289"/>
    <x v="104"/>
    <n v="2"/>
    <n v="180"/>
  </r>
  <r>
    <x v="34"/>
    <x v="289"/>
    <x v="1"/>
    <n v="9"/>
    <n v="12523.86"/>
  </r>
  <r>
    <x v="34"/>
    <x v="289"/>
    <x v="34"/>
    <n v="1"/>
    <n v="472.43"/>
  </r>
  <r>
    <x v="34"/>
    <x v="289"/>
    <x v="111"/>
    <n v="1"/>
    <n v="449.20000000000005"/>
  </r>
  <r>
    <x v="34"/>
    <x v="289"/>
    <x v="121"/>
    <n v="1"/>
    <n v="372.53999999999996"/>
  </r>
  <r>
    <x v="34"/>
    <x v="289"/>
    <x v="153"/>
    <n v="11"/>
    <n v="10678.14"/>
  </r>
  <r>
    <x v="34"/>
    <x v="289"/>
    <x v="134"/>
    <n v="1"/>
    <n v="745.92000000000007"/>
  </r>
  <r>
    <x v="34"/>
    <x v="289"/>
    <x v="158"/>
    <n v="3"/>
    <n v="412.14"/>
  </r>
  <r>
    <x v="34"/>
    <x v="289"/>
    <x v="21"/>
    <n v="7"/>
    <n v="315"/>
  </r>
  <r>
    <x v="34"/>
    <x v="289"/>
    <x v="51"/>
    <n v="416"/>
    <n v="184288"/>
  </r>
  <r>
    <x v="34"/>
    <x v="289"/>
    <x v="58"/>
    <n v="35"/>
    <n v="22505"/>
  </r>
  <r>
    <x v="34"/>
    <x v="289"/>
    <x v="2"/>
    <n v="1"/>
    <n v="631.88"/>
  </r>
  <r>
    <x v="34"/>
    <x v="289"/>
    <x v="15"/>
    <n v="3"/>
    <n v="3359.2200000000003"/>
  </r>
  <r>
    <x v="34"/>
    <x v="289"/>
    <x v="17"/>
    <n v="5"/>
    <n v="4260.2"/>
  </r>
  <r>
    <x v="34"/>
    <x v="289"/>
    <x v="4"/>
    <n v="9"/>
    <n v="8019.1800000000021"/>
  </r>
  <r>
    <x v="34"/>
    <x v="289"/>
    <x v="18"/>
    <n v="12"/>
    <n v="10439.759999999997"/>
  </r>
  <r>
    <x v="34"/>
    <x v="289"/>
    <x v="60"/>
    <n v="1"/>
    <n v="753.9"/>
  </r>
  <r>
    <x v="34"/>
    <x v="289"/>
    <x v="78"/>
    <n v="1"/>
    <n v="360.65999999999997"/>
  </r>
  <r>
    <x v="34"/>
    <x v="289"/>
    <x v="19"/>
    <n v="1"/>
    <n v="546.04"/>
  </r>
  <r>
    <x v="34"/>
    <x v="289"/>
    <x v="6"/>
    <n v="1"/>
    <n v="1268.06"/>
  </r>
  <r>
    <x v="34"/>
    <x v="289"/>
    <x v="89"/>
    <n v="1"/>
    <n v="499.2"/>
  </r>
  <r>
    <x v="34"/>
    <x v="289"/>
    <x v="7"/>
    <n v="41"/>
    <n v="13899.820000000012"/>
  </r>
  <r>
    <x v="34"/>
    <x v="289"/>
    <x v="32"/>
    <n v="2"/>
    <n v="1019.72"/>
  </r>
  <r>
    <x v="34"/>
    <x v="289"/>
    <x v="119"/>
    <n v="1"/>
    <n v="720.14"/>
  </r>
  <r>
    <x v="34"/>
    <x v="289"/>
    <x v="91"/>
    <n v="11"/>
    <n v="3960"/>
  </r>
  <r>
    <x v="34"/>
    <x v="289"/>
    <x v="92"/>
    <n v="30"/>
    <n v="15425.1"/>
  </r>
  <r>
    <x v="34"/>
    <x v="289"/>
    <x v="33"/>
    <n v="2"/>
    <n v="876.48"/>
  </r>
  <r>
    <x v="34"/>
    <x v="289"/>
    <x v="9"/>
    <n v="2"/>
    <n v="4006.84"/>
  </r>
  <r>
    <x v="34"/>
    <x v="289"/>
    <x v="24"/>
    <n v="1"/>
    <n v="1157.78"/>
  </r>
  <r>
    <x v="34"/>
    <x v="289"/>
    <x v="159"/>
    <n v="1"/>
    <n v="516.61"/>
  </r>
  <r>
    <x v="34"/>
    <x v="289"/>
    <x v="25"/>
    <n v="1"/>
    <n v="1189.3600000000001"/>
  </r>
  <r>
    <x v="34"/>
    <x v="289"/>
    <x v="160"/>
    <n v="1"/>
    <n v="368.03"/>
  </r>
  <r>
    <x v="34"/>
    <x v="289"/>
    <x v="108"/>
    <n v="1"/>
    <n v="465.59000000000003"/>
  </r>
  <r>
    <x v="34"/>
    <x v="289"/>
    <x v="68"/>
    <n v="4"/>
    <n v="1253.76"/>
  </r>
  <r>
    <x v="34"/>
    <x v="289"/>
    <x v="50"/>
    <n v="3"/>
    <n v="1540.0199999999998"/>
  </r>
  <r>
    <x v="34"/>
    <x v="289"/>
    <x v="96"/>
    <n v="1"/>
    <n v="372.89"/>
  </r>
  <r>
    <x v="34"/>
    <x v="289"/>
    <x v="161"/>
    <n v="5"/>
    <n v="1420.3"/>
  </r>
  <r>
    <x v="34"/>
    <x v="289"/>
    <x v="99"/>
    <n v="2"/>
    <n v="1933.48"/>
  </r>
  <r>
    <x v="34"/>
    <x v="289"/>
    <x v="12"/>
    <n v="21"/>
    <n v="6435.8700000000035"/>
  </r>
  <r>
    <x v="34"/>
    <x v="289"/>
    <x v="103"/>
    <n v="13"/>
    <n v="74233.64"/>
  </r>
  <r>
    <x v="34"/>
    <x v="290"/>
    <x v="14"/>
    <n v="669"/>
    <n v="396661.2"/>
  </r>
  <r>
    <x v="34"/>
    <x v="291"/>
    <x v="1"/>
    <n v="1"/>
    <n v="1391.54"/>
  </r>
  <r>
    <x v="34"/>
    <x v="291"/>
    <x v="81"/>
    <n v="1"/>
    <n v="143.72"/>
  </r>
  <r>
    <x v="34"/>
    <x v="291"/>
    <x v="15"/>
    <n v="1"/>
    <n v="1119.74"/>
  </r>
  <r>
    <x v="34"/>
    <x v="291"/>
    <x v="4"/>
    <n v="4"/>
    <n v="3564.08"/>
  </r>
  <r>
    <x v="34"/>
    <x v="291"/>
    <x v="6"/>
    <n v="2"/>
    <n v="2536.12"/>
  </r>
  <r>
    <x v="34"/>
    <x v="291"/>
    <x v="25"/>
    <n v="1"/>
    <n v="1189.3600000000001"/>
  </r>
  <r>
    <x v="34"/>
    <x v="292"/>
    <x v="14"/>
    <n v="10"/>
    <n v="9944.5600000000013"/>
  </r>
  <r>
    <x v="35"/>
    <x v="20"/>
    <x v="14"/>
    <n v="848"/>
    <n v="568474.49000000011"/>
  </r>
  <r>
    <x v="36"/>
    <x v="293"/>
    <x v="1"/>
    <n v="1"/>
    <n v="1391.54"/>
  </r>
  <r>
    <x v="36"/>
    <x v="293"/>
    <x v="2"/>
    <n v="2"/>
    <n v="1263.76"/>
  </r>
  <r>
    <x v="36"/>
    <x v="293"/>
    <x v="17"/>
    <n v="1"/>
    <n v="852.04"/>
  </r>
  <r>
    <x v="36"/>
    <x v="293"/>
    <x v="4"/>
    <n v="2"/>
    <n v="1782.04"/>
  </r>
  <r>
    <x v="36"/>
    <x v="293"/>
    <x v="18"/>
    <n v="1"/>
    <n v="869.98"/>
  </r>
  <r>
    <x v="36"/>
    <x v="293"/>
    <x v="88"/>
    <n v="1"/>
    <n v="464.61"/>
  </r>
  <r>
    <x v="36"/>
    <x v="293"/>
    <x v="47"/>
    <n v="2"/>
    <n v="2328.16"/>
  </r>
  <r>
    <x v="36"/>
    <x v="294"/>
    <x v="14"/>
    <n v="10"/>
    <n v="8952.130000000001"/>
  </r>
  <r>
    <x v="36"/>
    <x v="295"/>
    <x v="36"/>
    <n v="3"/>
    <n v="2089.08"/>
  </r>
  <r>
    <x v="36"/>
    <x v="295"/>
    <x v="6"/>
    <n v="1"/>
    <n v="1268.06"/>
  </r>
  <r>
    <x v="36"/>
    <x v="295"/>
    <x v="7"/>
    <n v="1"/>
    <n v="339.02"/>
  </r>
  <r>
    <x v="36"/>
    <x v="295"/>
    <x v="156"/>
    <n v="1"/>
    <n v="376.75"/>
  </r>
  <r>
    <x v="36"/>
    <x v="295"/>
    <x v="92"/>
    <n v="1"/>
    <n v="514.16999999999996"/>
  </r>
  <r>
    <x v="36"/>
    <x v="295"/>
    <x v="9"/>
    <n v="3"/>
    <n v="6010.26"/>
  </r>
  <r>
    <x v="36"/>
    <x v="295"/>
    <x v="47"/>
    <n v="1"/>
    <n v="1164.08"/>
  </r>
  <r>
    <x v="36"/>
    <x v="295"/>
    <x v="99"/>
    <n v="2"/>
    <n v="1933.48"/>
  </r>
  <r>
    <x v="36"/>
    <x v="296"/>
    <x v="14"/>
    <n v="13"/>
    <n v="13694.9"/>
  </r>
  <r>
    <x v="36"/>
    <x v="297"/>
    <x v="30"/>
    <n v="1"/>
    <n v="1280.75"/>
  </r>
  <r>
    <x v="36"/>
    <x v="297"/>
    <x v="2"/>
    <n v="2"/>
    <n v="1263.76"/>
  </r>
  <r>
    <x v="36"/>
    <x v="297"/>
    <x v="4"/>
    <n v="1"/>
    <n v="891.02"/>
  </r>
  <r>
    <x v="36"/>
    <x v="298"/>
    <x v="14"/>
    <n v="4"/>
    <n v="3435.53"/>
  </r>
  <r>
    <x v="36"/>
    <x v="299"/>
    <x v="111"/>
    <n v="1"/>
    <n v="449.20000000000005"/>
  </r>
  <r>
    <x v="36"/>
    <x v="299"/>
    <x v="7"/>
    <n v="6"/>
    <n v="2034.12"/>
  </r>
  <r>
    <x v="36"/>
    <x v="299"/>
    <x v="114"/>
    <n v="1"/>
    <n v="3204.36"/>
  </r>
  <r>
    <x v="36"/>
    <x v="299"/>
    <x v="108"/>
    <n v="1"/>
    <n v="465.59000000000003"/>
  </r>
  <r>
    <x v="36"/>
    <x v="299"/>
    <x v="95"/>
    <n v="1"/>
    <n v="419.97"/>
  </r>
  <r>
    <x v="36"/>
    <x v="299"/>
    <x v="12"/>
    <n v="1"/>
    <n v="306.47000000000003"/>
  </r>
  <r>
    <x v="36"/>
    <x v="300"/>
    <x v="14"/>
    <n v="11"/>
    <n v="6879.7100000000009"/>
  </r>
  <r>
    <x v="37"/>
    <x v="20"/>
    <x v="14"/>
    <n v="38"/>
    <n v="32962.270000000004"/>
  </r>
  <r>
    <x v="38"/>
    <x v="301"/>
    <x v="1"/>
    <n v="11"/>
    <n v="15306.940000000002"/>
  </r>
  <r>
    <x v="38"/>
    <x v="301"/>
    <x v="28"/>
    <n v="4"/>
    <n v="5544.4"/>
  </r>
  <r>
    <x v="38"/>
    <x v="301"/>
    <x v="17"/>
    <n v="8"/>
    <n v="6816.32"/>
  </r>
  <r>
    <x v="38"/>
    <x v="301"/>
    <x v="4"/>
    <n v="11"/>
    <n v="9801.220000000003"/>
  </r>
  <r>
    <x v="38"/>
    <x v="301"/>
    <x v="18"/>
    <n v="12"/>
    <n v="10439.759999999997"/>
  </r>
  <r>
    <x v="38"/>
    <x v="301"/>
    <x v="6"/>
    <n v="10"/>
    <n v="12680.599999999997"/>
  </r>
  <r>
    <x v="38"/>
    <x v="301"/>
    <x v="8"/>
    <n v="6"/>
    <n v="6347.2800000000007"/>
  </r>
  <r>
    <x v="38"/>
    <x v="301"/>
    <x v="31"/>
    <n v="4"/>
    <n v="3499.6800000000003"/>
  </r>
  <r>
    <x v="38"/>
    <x v="302"/>
    <x v="14"/>
    <n v="66"/>
    <n v="70436.200000000012"/>
  </r>
  <r>
    <x v="38"/>
    <x v="303"/>
    <x v="28"/>
    <n v="4"/>
    <n v="5544.4"/>
  </r>
  <r>
    <x v="38"/>
    <x v="303"/>
    <x v="17"/>
    <n v="1"/>
    <n v="852.04"/>
  </r>
  <r>
    <x v="38"/>
    <x v="303"/>
    <x v="4"/>
    <n v="8"/>
    <n v="7128.1600000000017"/>
  </r>
  <r>
    <x v="38"/>
    <x v="303"/>
    <x v="18"/>
    <n v="3"/>
    <n v="2609.94"/>
  </r>
  <r>
    <x v="38"/>
    <x v="303"/>
    <x v="6"/>
    <n v="3"/>
    <n v="3804.18"/>
  </r>
  <r>
    <x v="38"/>
    <x v="303"/>
    <x v="31"/>
    <n v="2"/>
    <n v="1749.8400000000001"/>
  </r>
  <r>
    <x v="38"/>
    <x v="304"/>
    <x v="14"/>
    <n v="21"/>
    <n v="21688.560000000001"/>
  </r>
  <r>
    <x v="38"/>
    <x v="305"/>
    <x v="36"/>
    <n v="1"/>
    <n v="696.36"/>
  </r>
  <r>
    <x v="38"/>
    <x v="305"/>
    <x v="125"/>
    <n v="1"/>
    <n v="549.72"/>
  </r>
  <r>
    <x v="38"/>
    <x v="305"/>
    <x v="30"/>
    <n v="1"/>
    <n v="1280.75"/>
  </r>
  <r>
    <x v="38"/>
    <x v="305"/>
    <x v="41"/>
    <n v="2"/>
    <n v="2779.52"/>
  </r>
  <r>
    <x v="38"/>
    <x v="305"/>
    <x v="2"/>
    <n v="1"/>
    <n v="631.88"/>
  </r>
  <r>
    <x v="38"/>
    <x v="305"/>
    <x v="17"/>
    <n v="12"/>
    <n v="10224.48"/>
  </r>
  <r>
    <x v="38"/>
    <x v="305"/>
    <x v="4"/>
    <n v="5"/>
    <n v="4455.1000000000004"/>
  </r>
  <r>
    <x v="38"/>
    <x v="305"/>
    <x v="18"/>
    <n v="9"/>
    <n v="7829.8199999999979"/>
  </r>
  <r>
    <x v="38"/>
    <x v="305"/>
    <x v="20"/>
    <n v="1"/>
    <n v="902.74"/>
  </r>
  <r>
    <x v="38"/>
    <x v="305"/>
    <x v="162"/>
    <n v="1"/>
    <n v="268.41000000000003"/>
  </r>
  <r>
    <x v="38"/>
    <x v="305"/>
    <x v="26"/>
    <n v="3"/>
    <n v="2108.1000000000004"/>
  </r>
  <r>
    <x v="38"/>
    <x v="305"/>
    <x v="11"/>
    <n v="2"/>
    <n v="1027.8800000000001"/>
  </r>
  <r>
    <x v="38"/>
    <x v="305"/>
    <x v="47"/>
    <n v="3"/>
    <n v="3492.24"/>
  </r>
  <r>
    <x v="38"/>
    <x v="305"/>
    <x v="99"/>
    <n v="1"/>
    <n v="966.74"/>
  </r>
  <r>
    <x v="38"/>
    <x v="305"/>
    <x v="163"/>
    <n v="1"/>
    <n v="323.33999999999997"/>
  </r>
  <r>
    <x v="38"/>
    <x v="305"/>
    <x v="101"/>
    <n v="1"/>
    <n v="381.08"/>
  </r>
  <r>
    <x v="38"/>
    <x v="306"/>
    <x v="14"/>
    <n v="45"/>
    <n v="37918.159999999996"/>
  </r>
  <r>
    <x v="38"/>
    <x v="307"/>
    <x v="80"/>
    <n v="1"/>
    <n v="3082.6800000000003"/>
  </r>
  <r>
    <x v="38"/>
    <x v="307"/>
    <x v="104"/>
    <n v="3"/>
    <n v="270"/>
  </r>
  <r>
    <x v="38"/>
    <x v="307"/>
    <x v="28"/>
    <n v="1"/>
    <n v="1386.1"/>
  </r>
  <r>
    <x v="38"/>
    <x v="307"/>
    <x v="164"/>
    <n v="1"/>
    <n v="564.79"/>
  </r>
  <r>
    <x v="38"/>
    <x v="307"/>
    <x v="153"/>
    <n v="1"/>
    <n v="970.74"/>
  </r>
  <r>
    <x v="38"/>
    <x v="307"/>
    <x v="57"/>
    <n v="1"/>
    <n v="326.20000000000005"/>
  </r>
  <r>
    <x v="38"/>
    <x v="307"/>
    <x v="105"/>
    <n v="1"/>
    <n v="402.85"/>
  </r>
  <r>
    <x v="38"/>
    <x v="307"/>
    <x v="51"/>
    <n v="3"/>
    <n v="1329"/>
  </r>
  <r>
    <x v="38"/>
    <x v="307"/>
    <x v="22"/>
    <n v="1"/>
    <n v="90"/>
  </r>
  <r>
    <x v="38"/>
    <x v="307"/>
    <x v="15"/>
    <n v="1"/>
    <n v="1119.74"/>
  </r>
  <r>
    <x v="38"/>
    <x v="307"/>
    <x v="4"/>
    <n v="3"/>
    <n v="2673.06"/>
  </r>
  <r>
    <x v="38"/>
    <x v="307"/>
    <x v="5"/>
    <n v="1"/>
    <n v="920.16000000000008"/>
  </r>
  <r>
    <x v="38"/>
    <x v="307"/>
    <x v="7"/>
    <n v="3"/>
    <n v="1017.06"/>
  </r>
  <r>
    <x v="38"/>
    <x v="307"/>
    <x v="106"/>
    <n v="1"/>
    <n v="483.54999999999995"/>
  </r>
  <r>
    <x v="38"/>
    <x v="307"/>
    <x v="91"/>
    <n v="1"/>
    <n v="360"/>
  </r>
  <r>
    <x v="38"/>
    <x v="307"/>
    <x v="33"/>
    <n v="2"/>
    <n v="876.48"/>
  </r>
  <r>
    <x v="38"/>
    <x v="307"/>
    <x v="65"/>
    <n v="1"/>
    <n v="591.5"/>
  </r>
  <r>
    <x v="38"/>
    <x v="307"/>
    <x v="26"/>
    <n v="1"/>
    <n v="702.7"/>
  </r>
  <r>
    <x v="38"/>
    <x v="308"/>
    <x v="14"/>
    <n v="27"/>
    <n v="17166.609999999997"/>
  </r>
  <r>
    <x v="38"/>
    <x v="309"/>
    <x v="28"/>
    <n v="37"/>
    <n v="51285.699999999968"/>
  </r>
  <r>
    <x v="38"/>
    <x v="309"/>
    <x v="15"/>
    <n v="2"/>
    <n v="2239.48"/>
  </r>
  <r>
    <x v="38"/>
    <x v="309"/>
    <x v="3"/>
    <n v="4"/>
    <n v="4319.3600000000006"/>
  </r>
  <r>
    <x v="38"/>
    <x v="309"/>
    <x v="17"/>
    <n v="4"/>
    <n v="3408.16"/>
  </r>
  <r>
    <x v="38"/>
    <x v="309"/>
    <x v="4"/>
    <n v="14"/>
    <n v="12474.280000000004"/>
  </r>
  <r>
    <x v="38"/>
    <x v="309"/>
    <x v="18"/>
    <n v="10"/>
    <n v="8699.7999999999975"/>
  </r>
  <r>
    <x v="38"/>
    <x v="309"/>
    <x v="78"/>
    <n v="1"/>
    <n v="360.65999999999997"/>
  </r>
  <r>
    <x v="38"/>
    <x v="309"/>
    <x v="9"/>
    <n v="5"/>
    <n v="10017.1"/>
  </r>
  <r>
    <x v="38"/>
    <x v="309"/>
    <x v="35"/>
    <n v="4"/>
    <n v="4353.6000000000004"/>
  </r>
  <r>
    <x v="38"/>
    <x v="309"/>
    <x v="25"/>
    <n v="4"/>
    <n v="4757.4400000000005"/>
  </r>
  <r>
    <x v="38"/>
    <x v="310"/>
    <x v="14"/>
    <n v="85"/>
    <n v="101915.57999999999"/>
  </r>
  <r>
    <x v="38"/>
    <x v="311"/>
    <x v="0"/>
    <n v="2"/>
    <n v="1226.28"/>
  </r>
  <r>
    <x v="38"/>
    <x v="311"/>
    <x v="133"/>
    <n v="3"/>
    <n v="483.57"/>
  </r>
  <r>
    <x v="38"/>
    <x v="311"/>
    <x v="28"/>
    <n v="1"/>
    <n v="1386.1"/>
  </r>
  <r>
    <x v="38"/>
    <x v="311"/>
    <x v="51"/>
    <n v="1"/>
    <n v="443"/>
  </r>
  <r>
    <x v="38"/>
    <x v="311"/>
    <x v="60"/>
    <n v="1"/>
    <n v="753.9"/>
  </r>
  <r>
    <x v="38"/>
    <x v="311"/>
    <x v="78"/>
    <n v="1"/>
    <n v="360.65999999999997"/>
  </r>
  <r>
    <x v="38"/>
    <x v="311"/>
    <x v="19"/>
    <n v="1"/>
    <n v="546.04"/>
  </r>
  <r>
    <x v="38"/>
    <x v="311"/>
    <x v="6"/>
    <n v="2"/>
    <n v="2536.12"/>
  </r>
  <r>
    <x v="38"/>
    <x v="311"/>
    <x v="7"/>
    <n v="1"/>
    <n v="339.02"/>
  </r>
  <r>
    <x v="38"/>
    <x v="311"/>
    <x v="140"/>
    <n v="1"/>
    <n v="1514.26"/>
  </r>
  <r>
    <x v="38"/>
    <x v="311"/>
    <x v="8"/>
    <n v="2"/>
    <n v="2115.7600000000002"/>
  </r>
  <r>
    <x v="38"/>
    <x v="311"/>
    <x v="20"/>
    <n v="1"/>
    <n v="902.74"/>
  </r>
  <r>
    <x v="38"/>
    <x v="312"/>
    <x v="14"/>
    <n v="17"/>
    <n v="12607.449999999999"/>
  </r>
  <r>
    <x v="38"/>
    <x v="313"/>
    <x v="28"/>
    <n v="22"/>
    <n v="30494.199999999986"/>
  </r>
  <r>
    <x v="38"/>
    <x v="313"/>
    <x v="30"/>
    <n v="4"/>
    <n v="5123"/>
  </r>
  <r>
    <x v="38"/>
    <x v="313"/>
    <x v="17"/>
    <n v="1"/>
    <n v="852.04"/>
  </r>
  <r>
    <x v="38"/>
    <x v="313"/>
    <x v="60"/>
    <n v="14"/>
    <n v="10554.599999999997"/>
  </r>
  <r>
    <x v="38"/>
    <x v="313"/>
    <x v="78"/>
    <n v="6"/>
    <n v="2163.9599999999996"/>
  </r>
  <r>
    <x v="38"/>
    <x v="313"/>
    <x v="5"/>
    <n v="1"/>
    <n v="920.16000000000008"/>
  </r>
  <r>
    <x v="38"/>
    <x v="313"/>
    <x v="6"/>
    <n v="32"/>
    <n v="40577.919999999998"/>
  </r>
  <r>
    <x v="38"/>
    <x v="314"/>
    <x v="14"/>
    <n v="80"/>
    <n v="90685.879999999976"/>
  </r>
  <r>
    <x v="38"/>
    <x v="315"/>
    <x v="30"/>
    <n v="1"/>
    <n v="1280.75"/>
  </r>
  <r>
    <x v="38"/>
    <x v="315"/>
    <x v="18"/>
    <n v="2"/>
    <n v="1739.96"/>
  </r>
  <r>
    <x v="38"/>
    <x v="315"/>
    <x v="60"/>
    <n v="2"/>
    <n v="1507.8"/>
  </r>
  <r>
    <x v="38"/>
    <x v="315"/>
    <x v="78"/>
    <n v="3"/>
    <n v="1081.98"/>
  </r>
  <r>
    <x v="38"/>
    <x v="315"/>
    <x v="7"/>
    <n v="4"/>
    <n v="1356.08"/>
  </r>
  <r>
    <x v="38"/>
    <x v="315"/>
    <x v="33"/>
    <n v="1"/>
    <n v="438.24"/>
  </r>
  <r>
    <x v="38"/>
    <x v="316"/>
    <x v="14"/>
    <n v="13"/>
    <n v="7404.8099999999995"/>
  </r>
  <r>
    <x v="38"/>
    <x v="317"/>
    <x v="17"/>
    <n v="1"/>
    <n v="852.04"/>
  </r>
  <r>
    <x v="38"/>
    <x v="317"/>
    <x v="4"/>
    <n v="3"/>
    <n v="2673.06"/>
  </r>
  <r>
    <x v="38"/>
    <x v="317"/>
    <x v="18"/>
    <n v="3"/>
    <n v="2609.94"/>
  </r>
  <r>
    <x v="38"/>
    <x v="317"/>
    <x v="7"/>
    <n v="3"/>
    <n v="1017.06"/>
  </r>
  <r>
    <x v="38"/>
    <x v="317"/>
    <x v="33"/>
    <n v="1"/>
    <n v="438.24"/>
  </r>
  <r>
    <x v="38"/>
    <x v="317"/>
    <x v="12"/>
    <n v="3"/>
    <n v="919.41000000000008"/>
  </r>
  <r>
    <x v="38"/>
    <x v="318"/>
    <x v="14"/>
    <n v="14"/>
    <n v="8509.75"/>
  </r>
  <r>
    <x v="38"/>
    <x v="319"/>
    <x v="133"/>
    <n v="1"/>
    <n v="161.19"/>
  </r>
  <r>
    <x v="38"/>
    <x v="319"/>
    <x v="104"/>
    <n v="1"/>
    <n v="90"/>
  </r>
  <r>
    <x v="38"/>
    <x v="319"/>
    <x v="18"/>
    <n v="1"/>
    <n v="869.98"/>
  </r>
  <r>
    <x v="38"/>
    <x v="319"/>
    <x v="6"/>
    <n v="1"/>
    <n v="1268.06"/>
  </r>
  <r>
    <x v="38"/>
    <x v="319"/>
    <x v="8"/>
    <n v="1"/>
    <n v="1057.8800000000001"/>
  </r>
  <r>
    <x v="38"/>
    <x v="320"/>
    <x v="14"/>
    <n v="5"/>
    <n v="3447.11"/>
  </r>
  <r>
    <x v="39"/>
    <x v="20"/>
    <x v="14"/>
    <n v="373"/>
    <n v="371780.10999999993"/>
  </r>
  <r>
    <x v="40"/>
    <x v="321"/>
    <x v="38"/>
    <n v="1"/>
    <n v="1226.7"/>
  </r>
  <r>
    <x v="40"/>
    <x v="321"/>
    <x v="112"/>
    <n v="2"/>
    <n v="6282.64"/>
  </r>
  <r>
    <x v="40"/>
    <x v="321"/>
    <x v="80"/>
    <n v="1"/>
    <n v="3082.6800000000003"/>
  </r>
  <r>
    <x v="40"/>
    <x v="321"/>
    <x v="39"/>
    <n v="5"/>
    <n v="11548.4"/>
  </r>
  <r>
    <x v="40"/>
    <x v="321"/>
    <x v="154"/>
    <n v="1"/>
    <n v="3270.54"/>
  </r>
  <r>
    <x v="40"/>
    <x v="321"/>
    <x v="104"/>
    <n v="10"/>
    <n v="900"/>
  </r>
  <r>
    <x v="40"/>
    <x v="321"/>
    <x v="1"/>
    <n v="5"/>
    <n v="6957.7"/>
  </r>
  <r>
    <x v="40"/>
    <x v="321"/>
    <x v="28"/>
    <n v="4"/>
    <n v="5544.4"/>
  </r>
  <r>
    <x v="40"/>
    <x v="321"/>
    <x v="40"/>
    <n v="2"/>
    <n v="745.07999999999993"/>
  </r>
  <r>
    <x v="40"/>
    <x v="321"/>
    <x v="41"/>
    <n v="1"/>
    <n v="1389.76"/>
  </r>
  <r>
    <x v="40"/>
    <x v="321"/>
    <x v="21"/>
    <n v="4"/>
    <n v="180"/>
  </r>
  <r>
    <x v="40"/>
    <x v="321"/>
    <x v="165"/>
    <n v="1"/>
    <n v="210.05"/>
  </r>
  <r>
    <x v="40"/>
    <x v="321"/>
    <x v="85"/>
    <n v="1"/>
    <n v="358.58000000000004"/>
  </r>
  <r>
    <x v="40"/>
    <x v="321"/>
    <x v="42"/>
    <n v="1"/>
    <n v="515.97"/>
  </r>
  <r>
    <x v="40"/>
    <x v="321"/>
    <x v="51"/>
    <n v="36"/>
    <n v="15948"/>
  </r>
  <r>
    <x v="40"/>
    <x v="321"/>
    <x v="166"/>
    <n v="1"/>
    <n v="90"/>
  </r>
  <r>
    <x v="40"/>
    <x v="321"/>
    <x v="2"/>
    <n v="1"/>
    <n v="631.88"/>
  </r>
  <r>
    <x v="40"/>
    <x v="321"/>
    <x v="15"/>
    <n v="1"/>
    <n v="1119.74"/>
  </r>
  <r>
    <x v="40"/>
    <x v="321"/>
    <x v="3"/>
    <n v="1"/>
    <n v="1079.8400000000001"/>
  </r>
  <r>
    <x v="40"/>
    <x v="321"/>
    <x v="17"/>
    <n v="1"/>
    <n v="852.04"/>
  </r>
  <r>
    <x v="40"/>
    <x v="321"/>
    <x v="4"/>
    <n v="1"/>
    <n v="891.02"/>
  </r>
  <r>
    <x v="40"/>
    <x v="321"/>
    <x v="18"/>
    <n v="3"/>
    <n v="2609.94"/>
  </r>
  <r>
    <x v="40"/>
    <x v="321"/>
    <x v="122"/>
    <n v="1"/>
    <n v="1541.4"/>
  </r>
  <r>
    <x v="40"/>
    <x v="321"/>
    <x v="6"/>
    <n v="2"/>
    <n v="2536.12"/>
  </r>
  <r>
    <x v="40"/>
    <x v="321"/>
    <x v="7"/>
    <n v="26"/>
    <n v="8814.5200000000059"/>
  </r>
  <r>
    <x v="40"/>
    <x v="321"/>
    <x v="167"/>
    <n v="1"/>
    <n v="1316.38"/>
  </r>
  <r>
    <x v="40"/>
    <x v="321"/>
    <x v="33"/>
    <n v="1"/>
    <n v="438.24"/>
  </r>
  <r>
    <x v="40"/>
    <x v="321"/>
    <x v="168"/>
    <n v="1"/>
    <n v="273.14999999999998"/>
  </r>
  <r>
    <x v="40"/>
    <x v="321"/>
    <x v="116"/>
    <n v="1"/>
    <n v="3204.36"/>
  </r>
  <r>
    <x v="40"/>
    <x v="321"/>
    <x v="66"/>
    <n v="1"/>
    <n v="91.490000000000009"/>
  </r>
  <r>
    <x v="40"/>
    <x v="321"/>
    <x v="25"/>
    <n v="1"/>
    <n v="1189.3600000000001"/>
  </r>
  <r>
    <x v="40"/>
    <x v="321"/>
    <x v="109"/>
    <n v="5"/>
    <n v="1671.6"/>
  </r>
  <r>
    <x v="40"/>
    <x v="321"/>
    <x v="68"/>
    <n v="1"/>
    <n v="313.44"/>
  </r>
  <r>
    <x v="40"/>
    <x v="321"/>
    <x v="20"/>
    <n v="5"/>
    <n v="4513.7"/>
  </r>
  <r>
    <x v="40"/>
    <x v="321"/>
    <x v="50"/>
    <n v="1"/>
    <n v="513.33999999999992"/>
  </r>
  <r>
    <x v="40"/>
    <x v="321"/>
    <x v="169"/>
    <n v="1"/>
    <n v="250.56"/>
  </r>
  <r>
    <x v="40"/>
    <x v="321"/>
    <x v="11"/>
    <n v="1"/>
    <n v="513.94000000000005"/>
  </r>
  <r>
    <x v="40"/>
    <x v="321"/>
    <x v="170"/>
    <n v="1"/>
    <n v="222.09"/>
  </r>
  <r>
    <x v="40"/>
    <x v="321"/>
    <x v="77"/>
    <n v="2"/>
    <n v="458.58000000000004"/>
  </r>
  <r>
    <x v="40"/>
    <x v="321"/>
    <x v="12"/>
    <n v="3"/>
    <n v="919.41000000000008"/>
  </r>
  <r>
    <x v="40"/>
    <x v="322"/>
    <x v="14"/>
    <n v="139"/>
    <n v="94216.640000000014"/>
  </r>
  <r>
    <x v="40"/>
    <x v="323"/>
    <x v="28"/>
    <n v="4"/>
    <n v="5544.4"/>
  </r>
  <r>
    <x v="40"/>
    <x v="323"/>
    <x v="17"/>
    <n v="1"/>
    <n v="852.04"/>
  </r>
  <r>
    <x v="40"/>
    <x v="323"/>
    <x v="4"/>
    <n v="1"/>
    <n v="891.02"/>
  </r>
  <r>
    <x v="40"/>
    <x v="323"/>
    <x v="88"/>
    <n v="1"/>
    <n v="464.61"/>
  </r>
  <r>
    <x v="40"/>
    <x v="323"/>
    <x v="65"/>
    <n v="1"/>
    <n v="591.5"/>
  </r>
  <r>
    <x v="40"/>
    <x v="324"/>
    <x v="14"/>
    <n v="8"/>
    <n v="8343.57"/>
  </r>
  <r>
    <x v="40"/>
    <x v="325"/>
    <x v="1"/>
    <n v="5"/>
    <n v="6957.7"/>
  </r>
  <r>
    <x v="40"/>
    <x v="325"/>
    <x v="2"/>
    <n v="1"/>
    <n v="631.88"/>
  </r>
  <r>
    <x v="40"/>
    <x v="325"/>
    <x v="18"/>
    <n v="1"/>
    <n v="869.98"/>
  </r>
  <r>
    <x v="40"/>
    <x v="325"/>
    <x v="6"/>
    <n v="3"/>
    <n v="3804.18"/>
  </r>
  <r>
    <x v="40"/>
    <x v="325"/>
    <x v="76"/>
    <n v="1"/>
    <n v="386.87"/>
  </r>
  <r>
    <x v="40"/>
    <x v="325"/>
    <x v="79"/>
    <n v="1"/>
    <n v="247.46"/>
  </r>
  <r>
    <x v="40"/>
    <x v="325"/>
    <x v="155"/>
    <n v="1"/>
    <n v="315.64999999999998"/>
  </r>
  <r>
    <x v="40"/>
    <x v="326"/>
    <x v="14"/>
    <n v="13"/>
    <n v="13213.72"/>
  </r>
  <r>
    <x v="40"/>
    <x v="327"/>
    <x v="37"/>
    <n v="1"/>
    <n v="674.44"/>
  </r>
  <r>
    <x v="40"/>
    <x v="327"/>
    <x v="17"/>
    <n v="1"/>
    <n v="852.04"/>
  </r>
  <r>
    <x v="40"/>
    <x v="327"/>
    <x v="119"/>
    <n v="1"/>
    <n v="720.14"/>
  </r>
  <r>
    <x v="40"/>
    <x v="327"/>
    <x v="126"/>
    <n v="1"/>
    <n v="652.16"/>
  </r>
  <r>
    <x v="40"/>
    <x v="327"/>
    <x v="171"/>
    <n v="3"/>
    <n v="795.86999999999989"/>
  </r>
  <r>
    <x v="40"/>
    <x v="327"/>
    <x v="53"/>
    <n v="2"/>
    <n v="2315.56"/>
  </r>
  <r>
    <x v="40"/>
    <x v="328"/>
    <x v="14"/>
    <n v="9"/>
    <n v="6010.2099999999991"/>
  </r>
  <r>
    <x v="40"/>
    <x v="329"/>
    <x v="1"/>
    <n v="77"/>
    <n v="107148.57999999984"/>
  </r>
  <r>
    <x v="40"/>
    <x v="329"/>
    <x v="28"/>
    <n v="1"/>
    <n v="1386.1"/>
  </r>
  <r>
    <x v="40"/>
    <x v="329"/>
    <x v="34"/>
    <n v="3"/>
    <n v="1417.29"/>
  </r>
  <r>
    <x v="40"/>
    <x v="329"/>
    <x v="111"/>
    <n v="8"/>
    <n v="3593.5999999999995"/>
  </r>
  <r>
    <x v="40"/>
    <x v="329"/>
    <x v="85"/>
    <n v="1"/>
    <n v="358.58000000000004"/>
  </r>
  <r>
    <x v="40"/>
    <x v="329"/>
    <x v="2"/>
    <n v="3"/>
    <n v="1895.6399999999999"/>
  </r>
  <r>
    <x v="40"/>
    <x v="329"/>
    <x v="15"/>
    <n v="3"/>
    <n v="3359.2200000000003"/>
  </r>
  <r>
    <x v="40"/>
    <x v="329"/>
    <x v="3"/>
    <n v="1"/>
    <n v="1079.8400000000001"/>
  </r>
  <r>
    <x v="40"/>
    <x v="329"/>
    <x v="17"/>
    <n v="57"/>
    <n v="48566.280000000035"/>
  </r>
  <r>
    <x v="40"/>
    <x v="329"/>
    <x v="4"/>
    <n v="11"/>
    <n v="9801.220000000003"/>
  </r>
  <r>
    <x v="40"/>
    <x v="329"/>
    <x v="18"/>
    <n v="7"/>
    <n v="6089.8599999999988"/>
  </r>
  <r>
    <x v="40"/>
    <x v="329"/>
    <x v="5"/>
    <n v="40"/>
    <n v="36806.400000000016"/>
  </r>
  <r>
    <x v="40"/>
    <x v="329"/>
    <x v="122"/>
    <n v="1"/>
    <n v="1541.4"/>
  </r>
  <r>
    <x v="40"/>
    <x v="329"/>
    <x v="6"/>
    <n v="5"/>
    <n v="6340.2999999999993"/>
  </r>
  <r>
    <x v="40"/>
    <x v="329"/>
    <x v="23"/>
    <n v="1"/>
    <n v="173.32999999999998"/>
  </r>
  <r>
    <x v="40"/>
    <x v="329"/>
    <x v="7"/>
    <n v="9"/>
    <n v="3051.18"/>
  </r>
  <r>
    <x v="40"/>
    <x v="329"/>
    <x v="8"/>
    <n v="7"/>
    <n v="7405.1600000000008"/>
  </r>
  <r>
    <x v="40"/>
    <x v="329"/>
    <x v="32"/>
    <n v="3"/>
    <n v="1529.58"/>
  </r>
  <r>
    <x v="40"/>
    <x v="329"/>
    <x v="33"/>
    <n v="8"/>
    <n v="3505.9199999999992"/>
  </r>
  <r>
    <x v="40"/>
    <x v="329"/>
    <x v="49"/>
    <n v="2"/>
    <n v="745.07999999999993"/>
  </r>
  <r>
    <x v="40"/>
    <x v="329"/>
    <x v="11"/>
    <n v="3"/>
    <n v="1541.8200000000002"/>
  </r>
  <r>
    <x v="40"/>
    <x v="329"/>
    <x v="96"/>
    <n v="1"/>
    <n v="372.89"/>
  </r>
  <r>
    <x v="40"/>
    <x v="329"/>
    <x v="74"/>
    <n v="1"/>
    <n v="515.12"/>
  </r>
  <r>
    <x v="40"/>
    <x v="329"/>
    <x v="99"/>
    <n v="1"/>
    <n v="966.74"/>
  </r>
  <r>
    <x v="40"/>
    <x v="329"/>
    <x v="12"/>
    <n v="1"/>
    <n v="306.47000000000003"/>
  </r>
  <r>
    <x v="40"/>
    <x v="330"/>
    <x v="14"/>
    <n v="255"/>
    <n v="249497.59999999986"/>
  </r>
  <r>
    <x v="40"/>
    <x v="331"/>
    <x v="0"/>
    <n v="1"/>
    <n v="613.14"/>
  </r>
  <r>
    <x v="40"/>
    <x v="331"/>
    <x v="1"/>
    <n v="6"/>
    <n v="8349.24"/>
  </r>
  <r>
    <x v="40"/>
    <x v="331"/>
    <x v="17"/>
    <n v="3"/>
    <n v="2556.12"/>
  </r>
  <r>
    <x v="40"/>
    <x v="331"/>
    <x v="6"/>
    <n v="4"/>
    <n v="5072.24"/>
  </r>
  <r>
    <x v="40"/>
    <x v="331"/>
    <x v="7"/>
    <n v="2"/>
    <n v="678.04"/>
  </r>
  <r>
    <x v="40"/>
    <x v="331"/>
    <x v="76"/>
    <n v="1"/>
    <n v="386.87"/>
  </r>
  <r>
    <x v="40"/>
    <x v="331"/>
    <x v="25"/>
    <n v="1"/>
    <n v="1189.3600000000001"/>
  </r>
  <r>
    <x v="40"/>
    <x v="331"/>
    <x v="11"/>
    <n v="1"/>
    <n v="513.94000000000005"/>
  </r>
  <r>
    <x v="40"/>
    <x v="331"/>
    <x v="47"/>
    <n v="3"/>
    <n v="3492.24"/>
  </r>
  <r>
    <x v="40"/>
    <x v="332"/>
    <x v="14"/>
    <n v="22"/>
    <n v="22851.189999999995"/>
  </r>
  <r>
    <x v="40"/>
    <x v="333"/>
    <x v="1"/>
    <n v="4"/>
    <n v="5566.16"/>
  </r>
  <r>
    <x v="40"/>
    <x v="333"/>
    <x v="6"/>
    <n v="3"/>
    <n v="3804.18"/>
  </r>
  <r>
    <x v="40"/>
    <x v="333"/>
    <x v="11"/>
    <n v="2"/>
    <n v="1027.8800000000001"/>
  </r>
  <r>
    <x v="40"/>
    <x v="333"/>
    <x v="47"/>
    <n v="1"/>
    <n v="1164.08"/>
  </r>
  <r>
    <x v="40"/>
    <x v="334"/>
    <x v="14"/>
    <n v="10"/>
    <n v="11562.300000000001"/>
  </r>
  <r>
    <x v="40"/>
    <x v="335"/>
    <x v="1"/>
    <n v="1"/>
    <n v="1391.54"/>
  </r>
  <r>
    <x v="40"/>
    <x v="335"/>
    <x v="34"/>
    <n v="1"/>
    <n v="472.43"/>
  </r>
  <r>
    <x v="40"/>
    <x v="335"/>
    <x v="15"/>
    <n v="1"/>
    <n v="1119.74"/>
  </r>
  <r>
    <x v="40"/>
    <x v="335"/>
    <x v="17"/>
    <n v="3"/>
    <n v="2556.12"/>
  </r>
  <r>
    <x v="40"/>
    <x v="335"/>
    <x v="4"/>
    <n v="1"/>
    <n v="891.02"/>
  </r>
  <r>
    <x v="40"/>
    <x v="335"/>
    <x v="18"/>
    <n v="2"/>
    <n v="1739.96"/>
  </r>
  <r>
    <x v="40"/>
    <x v="335"/>
    <x v="6"/>
    <n v="1"/>
    <n v="1268.06"/>
  </r>
  <r>
    <x v="40"/>
    <x v="335"/>
    <x v="7"/>
    <n v="32"/>
    <n v="10848.640000000009"/>
  </r>
  <r>
    <x v="40"/>
    <x v="335"/>
    <x v="33"/>
    <n v="1"/>
    <n v="438.24"/>
  </r>
  <r>
    <x v="40"/>
    <x v="336"/>
    <x v="14"/>
    <n v="43"/>
    <n v="20725.750000000011"/>
  </r>
  <r>
    <x v="41"/>
    <x v="20"/>
    <x v="14"/>
    <n v="499"/>
    <n v="425880.97999999986"/>
  </r>
  <r>
    <x v="42"/>
    <x v="337"/>
    <x v="7"/>
    <n v="5"/>
    <n v="1695.1"/>
  </r>
  <r>
    <x v="42"/>
    <x v="337"/>
    <x v="61"/>
    <n v="1"/>
    <n v="139.96"/>
  </r>
  <r>
    <x v="42"/>
    <x v="337"/>
    <x v="8"/>
    <n v="2"/>
    <n v="2115.7600000000002"/>
  </r>
  <r>
    <x v="42"/>
    <x v="337"/>
    <x v="33"/>
    <n v="24"/>
    <n v="10517.759999999997"/>
  </r>
  <r>
    <x v="42"/>
    <x v="337"/>
    <x v="11"/>
    <n v="1"/>
    <n v="513.94000000000005"/>
  </r>
  <r>
    <x v="42"/>
    <x v="337"/>
    <x v="99"/>
    <n v="1"/>
    <n v="966.74"/>
  </r>
  <r>
    <x v="42"/>
    <x v="337"/>
    <x v="12"/>
    <n v="1"/>
    <n v="306.47000000000003"/>
  </r>
  <r>
    <x v="42"/>
    <x v="338"/>
    <x v="14"/>
    <n v="35"/>
    <n v="16255.729999999996"/>
  </r>
  <r>
    <x v="42"/>
    <x v="339"/>
    <x v="1"/>
    <n v="2"/>
    <n v="2783.08"/>
  </r>
  <r>
    <x v="42"/>
    <x v="339"/>
    <x v="2"/>
    <n v="1"/>
    <n v="631.88"/>
  </r>
  <r>
    <x v="42"/>
    <x v="339"/>
    <x v="9"/>
    <n v="1"/>
    <n v="2003.42"/>
  </r>
  <r>
    <x v="42"/>
    <x v="340"/>
    <x v="14"/>
    <n v="4"/>
    <n v="5418.38"/>
  </r>
  <r>
    <x v="42"/>
    <x v="341"/>
    <x v="37"/>
    <n v="1"/>
    <n v="674.44"/>
  </r>
  <r>
    <x v="42"/>
    <x v="341"/>
    <x v="34"/>
    <n v="2"/>
    <n v="944.86"/>
  </r>
  <r>
    <x v="42"/>
    <x v="341"/>
    <x v="41"/>
    <n v="1"/>
    <n v="1389.76"/>
  </r>
  <r>
    <x v="42"/>
    <x v="341"/>
    <x v="7"/>
    <n v="5"/>
    <n v="1695.1"/>
  </r>
  <r>
    <x v="42"/>
    <x v="341"/>
    <x v="172"/>
    <n v="1"/>
    <n v="1360.4"/>
  </r>
  <r>
    <x v="42"/>
    <x v="341"/>
    <x v="12"/>
    <n v="4"/>
    <n v="1225.8800000000001"/>
  </r>
  <r>
    <x v="42"/>
    <x v="342"/>
    <x v="14"/>
    <n v="14"/>
    <n v="7290.44"/>
  </r>
  <r>
    <x v="42"/>
    <x v="343"/>
    <x v="1"/>
    <n v="2"/>
    <n v="2783.08"/>
  </r>
  <r>
    <x v="42"/>
    <x v="343"/>
    <x v="51"/>
    <n v="2"/>
    <n v="886"/>
  </r>
  <r>
    <x v="42"/>
    <x v="343"/>
    <x v="17"/>
    <n v="2"/>
    <n v="1704.08"/>
  </r>
  <r>
    <x v="42"/>
    <x v="343"/>
    <x v="7"/>
    <n v="3"/>
    <n v="1017.06"/>
  </r>
  <r>
    <x v="42"/>
    <x v="343"/>
    <x v="8"/>
    <n v="1"/>
    <n v="1057.8800000000001"/>
  </r>
  <r>
    <x v="42"/>
    <x v="343"/>
    <x v="92"/>
    <n v="1"/>
    <n v="514.16999999999996"/>
  </r>
  <r>
    <x v="42"/>
    <x v="343"/>
    <x v="25"/>
    <n v="1"/>
    <n v="1189.3600000000001"/>
  </r>
  <r>
    <x v="42"/>
    <x v="343"/>
    <x v="11"/>
    <n v="2"/>
    <n v="1027.8800000000001"/>
  </r>
  <r>
    <x v="42"/>
    <x v="344"/>
    <x v="14"/>
    <n v="14"/>
    <n v="10179.509999999998"/>
  </r>
  <r>
    <x v="42"/>
    <x v="345"/>
    <x v="104"/>
    <n v="2"/>
    <n v="180"/>
  </r>
  <r>
    <x v="42"/>
    <x v="345"/>
    <x v="1"/>
    <n v="2"/>
    <n v="2783.08"/>
  </r>
  <r>
    <x v="42"/>
    <x v="345"/>
    <x v="34"/>
    <n v="2"/>
    <n v="944.86"/>
  </r>
  <r>
    <x v="42"/>
    <x v="345"/>
    <x v="85"/>
    <n v="2"/>
    <n v="717.16000000000008"/>
  </r>
  <r>
    <x v="42"/>
    <x v="345"/>
    <x v="2"/>
    <n v="5"/>
    <n v="3159.4"/>
  </r>
  <r>
    <x v="42"/>
    <x v="345"/>
    <x v="4"/>
    <n v="5"/>
    <n v="4455.1000000000004"/>
  </r>
  <r>
    <x v="42"/>
    <x v="345"/>
    <x v="18"/>
    <n v="4"/>
    <n v="3479.92"/>
  </r>
  <r>
    <x v="42"/>
    <x v="345"/>
    <x v="6"/>
    <n v="1"/>
    <n v="1268.06"/>
  </r>
  <r>
    <x v="42"/>
    <x v="345"/>
    <x v="7"/>
    <n v="1"/>
    <n v="339.02"/>
  </r>
  <r>
    <x v="42"/>
    <x v="345"/>
    <x v="8"/>
    <n v="2"/>
    <n v="2115.7600000000002"/>
  </r>
  <r>
    <x v="42"/>
    <x v="345"/>
    <x v="92"/>
    <n v="1"/>
    <n v="514.16999999999996"/>
  </r>
  <r>
    <x v="42"/>
    <x v="345"/>
    <x v="66"/>
    <n v="3"/>
    <n v="274.47000000000003"/>
  </r>
  <r>
    <x v="42"/>
    <x v="345"/>
    <x v="49"/>
    <n v="1"/>
    <n v="372.53999999999996"/>
  </r>
  <r>
    <x v="42"/>
    <x v="345"/>
    <x v="11"/>
    <n v="1"/>
    <n v="513.94000000000005"/>
  </r>
  <r>
    <x v="42"/>
    <x v="345"/>
    <x v="47"/>
    <n v="1"/>
    <n v="1164.08"/>
  </r>
  <r>
    <x v="42"/>
    <x v="345"/>
    <x v="12"/>
    <n v="1"/>
    <n v="306.47000000000003"/>
  </r>
  <r>
    <x v="42"/>
    <x v="346"/>
    <x v="14"/>
    <n v="34"/>
    <n v="22588.03"/>
  </r>
  <r>
    <x v="42"/>
    <x v="347"/>
    <x v="7"/>
    <n v="2"/>
    <n v="678.04"/>
  </r>
  <r>
    <x v="42"/>
    <x v="347"/>
    <x v="33"/>
    <n v="1"/>
    <n v="438.24"/>
  </r>
  <r>
    <x v="42"/>
    <x v="348"/>
    <x v="14"/>
    <n v="3"/>
    <n v="1116.28"/>
  </r>
  <r>
    <x v="43"/>
    <x v="20"/>
    <x v="14"/>
    <n v="104"/>
    <n v="62758.369999999995"/>
  </r>
  <r>
    <x v="44"/>
    <x v="349"/>
    <x v="1"/>
    <n v="3"/>
    <n v="4174.62"/>
  </r>
  <r>
    <x v="44"/>
    <x v="349"/>
    <x v="47"/>
    <n v="3"/>
    <n v="3492.24"/>
  </r>
  <r>
    <x v="44"/>
    <x v="349"/>
    <x v="75"/>
    <n v="1"/>
    <n v="1532.2199999999998"/>
  </r>
  <r>
    <x v="44"/>
    <x v="350"/>
    <x v="14"/>
    <n v="7"/>
    <n v="9199.08"/>
  </r>
  <r>
    <x v="44"/>
    <x v="351"/>
    <x v="8"/>
    <n v="1"/>
    <n v="1057.8800000000001"/>
  </r>
  <r>
    <x v="44"/>
    <x v="351"/>
    <x v="11"/>
    <n v="1"/>
    <n v="513.94000000000005"/>
  </r>
  <r>
    <x v="44"/>
    <x v="352"/>
    <x v="14"/>
    <n v="2"/>
    <n v="1571.8200000000002"/>
  </r>
  <r>
    <x v="44"/>
    <x v="353"/>
    <x v="1"/>
    <n v="2"/>
    <n v="2783.08"/>
  </r>
  <r>
    <x v="44"/>
    <x v="353"/>
    <x v="28"/>
    <n v="4"/>
    <n v="5544.4"/>
  </r>
  <r>
    <x v="44"/>
    <x v="353"/>
    <x v="34"/>
    <n v="1"/>
    <n v="472.43"/>
  </r>
  <r>
    <x v="44"/>
    <x v="353"/>
    <x v="17"/>
    <n v="1"/>
    <n v="852.04"/>
  </r>
  <r>
    <x v="44"/>
    <x v="353"/>
    <x v="6"/>
    <n v="1"/>
    <n v="1268.06"/>
  </r>
  <r>
    <x v="44"/>
    <x v="353"/>
    <x v="88"/>
    <n v="2"/>
    <n v="929.22"/>
  </r>
  <r>
    <x v="44"/>
    <x v="353"/>
    <x v="23"/>
    <n v="3"/>
    <n v="519.99"/>
  </r>
  <r>
    <x v="44"/>
    <x v="354"/>
    <x v="14"/>
    <n v="14"/>
    <n v="12369.22"/>
  </r>
  <r>
    <x v="44"/>
    <x v="355"/>
    <x v="0"/>
    <n v="6"/>
    <n v="3678.8399999999997"/>
  </r>
  <r>
    <x v="44"/>
    <x v="355"/>
    <x v="37"/>
    <n v="3"/>
    <n v="2023.3200000000002"/>
  </r>
  <r>
    <x v="44"/>
    <x v="355"/>
    <x v="34"/>
    <n v="1"/>
    <n v="472.43"/>
  </r>
  <r>
    <x v="44"/>
    <x v="355"/>
    <x v="58"/>
    <n v="7"/>
    <n v="4501"/>
  </r>
  <r>
    <x v="44"/>
    <x v="355"/>
    <x v="6"/>
    <n v="1"/>
    <n v="1268.06"/>
  </r>
  <r>
    <x v="44"/>
    <x v="355"/>
    <x v="7"/>
    <n v="4"/>
    <n v="1356.08"/>
  </r>
  <r>
    <x v="44"/>
    <x v="355"/>
    <x v="173"/>
    <n v="1"/>
    <n v="1073.02"/>
  </r>
  <r>
    <x v="44"/>
    <x v="355"/>
    <x v="8"/>
    <n v="2"/>
    <n v="2115.7600000000002"/>
  </r>
  <r>
    <x v="44"/>
    <x v="355"/>
    <x v="119"/>
    <n v="1"/>
    <n v="720.14"/>
  </r>
  <r>
    <x v="44"/>
    <x v="355"/>
    <x v="33"/>
    <n v="5"/>
    <n v="2191.1999999999998"/>
  </r>
  <r>
    <x v="44"/>
    <x v="355"/>
    <x v="9"/>
    <n v="1"/>
    <n v="2003.42"/>
  </r>
  <r>
    <x v="44"/>
    <x v="355"/>
    <x v="49"/>
    <n v="1"/>
    <n v="372.53999999999996"/>
  </r>
  <r>
    <x v="44"/>
    <x v="355"/>
    <x v="11"/>
    <n v="2"/>
    <n v="1027.8800000000001"/>
  </r>
  <r>
    <x v="44"/>
    <x v="355"/>
    <x v="74"/>
    <n v="1"/>
    <n v="515.12"/>
  </r>
  <r>
    <x v="44"/>
    <x v="355"/>
    <x v="12"/>
    <n v="4"/>
    <n v="1225.8800000000001"/>
  </r>
  <r>
    <x v="44"/>
    <x v="356"/>
    <x v="14"/>
    <n v="40"/>
    <n v="24544.690000000006"/>
  </r>
  <r>
    <x v="44"/>
    <x v="357"/>
    <x v="0"/>
    <n v="1"/>
    <n v="613.14"/>
  </r>
  <r>
    <x v="44"/>
    <x v="357"/>
    <x v="133"/>
    <n v="1"/>
    <n v="161.19"/>
  </r>
  <r>
    <x v="44"/>
    <x v="357"/>
    <x v="1"/>
    <n v="7"/>
    <n v="9740.7799999999988"/>
  </r>
  <r>
    <x v="44"/>
    <x v="357"/>
    <x v="28"/>
    <n v="1"/>
    <n v="1386.1"/>
  </r>
  <r>
    <x v="44"/>
    <x v="357"/>
    <x v="174"/>
    <n v="1"/>
    <n v="764.71"/>
  </r>
  <r>
    <x v="44"/>
    <x v="357"/>
    <x v="81"/>
    <n v="1"/>
    <n v="143.72"/>
  </r>
  <r>
    <x v="44"/>
    <x v="357"/>
    <x v="105"/>
    <n v="2"/>
    <n v="805.7"/>
  </r>
  <r>
    <x v="44"/>
    <x v="357"/>
    <x v="3"/>
    <n v="11"/>
    <n v="11878.240000000002"/>
  </r>
  <r>
    <x v="44"/>
    <x v="357"/>
    <x v="17"/>
    <n v="4"/>
    <n v="3408.16"/>
  </r>
  <r>
    <x v="44"/>
    <x v="357"/>
    <x v="4"/>
    <n v="2"/>
    <n v="1782.04"/>
  </r>
  <r>
    <x v="44"/>
    <x v="357"/>
    <x v="18"/>
    <n v="10"/>
    <n v="8699.7999999999975"/>
  </r>
  <r>
    <x v="44"/>
    <x v="357"/>
    <x v="60"/>
    <n v="4"/>
    <n v="3015.6"/>
  </r>
  <r>
    <x v="44"/>
    <x v="357"/>
    <x v="78"/>
    <n v="4"/>
    <n v="1442.6399999999999"/>
  </r>
  <r>
    <x v="44"/>
    <x v="357"/>
    <x v="19"/>
    <n v="1"/>
    <n v="546.04"/>
  </r>
  <r>
    <x v="44"/>
    <x v="357"/>
    <x v="6"/>
    <n v="14"/>
    <n v="17752.839999999997"/>
  </r>
  <r>
    <x v="44"/>
    <x v="357"/>
    <x v="7"/>
    <n v="8"/>
    <n v="2712.16"/>
  </r>
  <r>
    <x v="44"/>
    <x v="357"/>
    <x v="8"/>
    <n v="9"/>
    <n v="9520.9200000000019"/>
  </r>
  <r>
    <x v="44"/>
    <x v="357"/>
    <x v="45"/>
    <n v="1"/>
    <n v="1636.48"/>
  </r>
  <r>
    <x v="44"/>
    <x v="357"/>
    <x v="32"/>
    <n v="1"/>
    <n v="509.86"/>
  </r>
  <r>
    <x v="44"/>
    <x v="357"/>
    <x v="92"/>
    <n v="4"/>
    <n v="2056.6799999999998"/>
  </r>
  <r>
    <x v="44"/>
    <x v="357"/>
    <x v="95"/>
    <n v="3"/>
    <n v="1259.9100000000001"/>
  </r>
  <r>
    <x v="44"/>
    <x v="357"/>
    <x v="26"/>
    <n v="1"/>
    <n v="702.7"/>
  </r>
  <r>
    <x v="44"/>
    <x v="357"/>
    <x v="12"/>
    <n v="5"/>
    <n v="1532.3500000000001"/>
  </r>
  <r>
    <x v="44"/>
    <x v="358"/>
    <x v="14"/>
    <n v="96"/>
    <n v="82071.759999999995"/>
  </r>
  <r>
    <x v="44"/>
    <x v="359"/>
    <x v="36"/>
    <n v="3"/>
    <n v="2089.08"/>
  </r>
  <r>
    <x v="44"/>
    <x v="359"/>
    <x v="0"/>
    <n v="5"/>
    <n v="3065.7"/>
  </r>
  <r>
    <x v="44"/>
    <x v="359"/>
    <x v="37"/>
    <n v="5"/>
    <n v="3372.2000000000003"/>
  </r>
  <r>
    <x v="44"/>
    <x v="359"/>
    <x v="28"/>
    <n v="4"/>
    <n v="5544.4"/>
  </r>
  <r>
    <x v="44"/>
    <x v="359"/>
    <x v="30"/>
    <n v="3"/>
    <n v="3842.25"/>
  </r>
  <r>
    <x v="44"/>
    <x v="359"/>
    <x v="34"/>
    <n v="9"/>
    <n v="4251.87"/>
  </r>
  <r>
    <x v="44"/>
    <x v="359"/>
    <x v="105"/>
    <n v="1"/>
    <n v="402.85"/>
  </r>
  <r>
    <x v="44"/>
    <x v="359"/>
    <x v="86"/>
    <n v="7"/>
    <n v="3801"/>
  </r>
  <r>
    <x v="44"/>
    <x v="359"/>
    <x v="2"/>
    <n v="1"/>
    <n v="631.88"/>
  </r>
  <r>
    <x v="44"/>
    <x v="359"/>
    <x v="3"/>
    <n v="1"/>
    <n v="1079.8400000000001"/>
  </r>
  <r>
    <x v="44"/>
    <x v="359"/>
    <x v="17"/>
    <n v="1"/>
    <n v="852.04"/>
  </r>
  <r>
    <x v="44"/>
    <x v="359"/>
    <x v="18"/>
    <n v="1"/>
    <n v="869.98"/>
  </r>
  <r>
    <x v="44"/>
    <x v="359"/>
    <x v="60"/>
    <n v="9"/>
    <n v="6785.0999999999985"/>
  </r>
  <r>
    <x v="44"/>
    <x v="359"/>
    <x v="78"/>
    <n v="22"/>
    <n v="7934.5199999999977"/>
  </r>
  <r>
    <x v="44"/>
    <x v="359"/>
    <x v="122"/>
    <n v="3"/>
    <n v="4624.2000000000007"/>
  </r>
  <r>
    <x v="44"/>
    <x v="359"/>
    <x v="88"/>
    <n v="2"/>
    <n v="929.22"/>
  </r>
  <r>
    <x v="44"/>
    <x v="359"/>
    <x v="23"/>
    <n v="1"/>
    <n v="173.32999999999998"/>
  </r>
  <r>
    <x v="44"/>
    <x v="359"/>
    <x v="7"/>
    <n v="10"/>
    <n v="3390.2"/>
  </r>
  <r>
    <x v="44"/>
    <x v="359"/>
    <x v="61"/>
    <n v="1"/>
    <n v="139.96"/>
  </r>
  <r>
    <x v="44"/>
    <x v="359"/>
    <x v="31"/>
    <n v="1"/>
    <n v="874.92000000000007"/>
  </r>
  <r>
    <x v="44"/>
    <x v="359"/>
    <x v="32"/>
    <n v="1"/>
    <n v="509.86"/>
  </r>
  <r>
    <x v="44"/>
    <x v="359"/>
    <x v="33"/>
    <n v="18"/>
    <n v="7888.319999999997"/>
  </r>
  <r>
    <x v="44"/>
    <x v="359"/>
    <x v="11"/>
    <n v="2"/>
    <n v="1027.8800000000001"/>
  </r>
  <r>
    <x v="44"/>
    <x v="359"/>
    <x v="47"/>
    <n v="8"/>
    <n v="9312.64"/>
  </r>
  <r>
    <x v="44"/>
    <x v="359"/>
    <x v="12"/>
    <n v="13"/>
    <n v="3984.1100000000015"/>
  </r>
  <r>
    <x v="44"/>
    <x v="360"/>
    <x v="14"/>
    <n v="132"/>
    <n v="77377.349999999991"/>
  </r>
  <r>
    <x v="44"/>
    <x v="361"/>
    <x v="28"/>
    <n v="8"/>
    <n v="11088.800000000001"/>
  </r>
  <r>
    <x v="44"/>
    <x v="361"/>
    <x v="30"/>
    <n v="5"/>
    <n v="6403.75"/>
  </r>
  <r>
    <x v="44"/>
    <x v="361"/>
    <x v="105"/>
    <n v="1"/>
    <n v="402.85"/>
  </r>
  <r>
    <x v="44"/>
    <x v="361"/>
    <x v="2"/>
    <n v="2"/>
    <n v="1263.76"/>
  </r>
  <r>
    <x v="44"/>
    <x v="361"/>
    <x v="3"/>
    <n v="1"/>
    <n v="1079.8400000000001"/>
  </r>
  <r>
    <x v="44"/>
    <x v="361"/>
    <x v="17"/>
    <n v="3"/>
    <n v="2556.12"/>
  </r>
  <r>
    <x v="44"/>
    <x v="361"/>
    <x v="4"/>
    <n v="2"/>
    <n v="1782.04"/>
  </r>
  <r>
    <x v="44"/>
    <x v="361"/>
    <x v="18"/>
    <n v="6"/>
    <n v="5219.8799999999992"/>
  </r>
  <r>
    <x v="44"/>
    <x v="361"/>
    <x v="6"/>
    <n v="16"/>
    <n v="20288.96"/>
  </r>
  <r>
    <x v="44"/>
    <x v="361"/>
    <x v="7"/>
    <n v="9"/>
    <n v="3051.18"/>
  </r>
  <r>
    <x v="44"/>
    <x v="361"/>
    <x v="91"/>
    <n v="1"/>
    <n v="360"/>
  </r>
  <r>
    <x v="44"/>
    <x v="361"/>
    <x v="25"/>
    <n v="2"/>
    <n v="2378.7200000000003"/>
  </r>
  <r>
    <x v="44"/>
    <x v="361"/>
    <x v="136"/>
    <n v="1"/>
    <n v="376.84000000000003"/>
  </r>
  <r>
    <x v="44"/>
    <x v="361"/>
    <x v="11"/>
    <n v="1"/>
    <n v="513.94000000000005"/>
  </r>
  <r>
    <x v="44"/>
    <x v="361"/>
    <x v="163"/>
    <n v="1"/>
    <n v="323.33999999999997"/>
  </r>
  <r>
    <x v="44"/>
    <x v="361"/>
    <x v="12"/>
    <n v="2"/>
    <n v="612.94000000000005"/>
  </r>
  <r>
    <x v="44"/>
    <x v="362"/>
    <x v="14"/>
    <n v="61"/>
    <n v="57702.96"/>
  </r>
  <r>
    <x v="44"/>
    <x v="363"/>
    <x v="28"/>
    <n v="1"/>
    <n v="1386.1"/>
  </r>
  <r>
    <x v="44"/>
    <x v="364"/>
    <x v="14"/>
    <n v="1"/>
    <n v="1386.1"/>
  </r>
  <r>
    <x v="44"/>
    <x v="365"/>
    <x v="1"/>
    <n v="1"/>
    <n v="1391.54"/>
  </r>
  <r>
    <x v="44"/>
    <x v="365"/>
    <x v="15"/>
    <n v="1"/>
    <n v="1119.74"/>
  </r>
  <r>
    <x v="44"/>
    <x v="365"/>
    <x v="17"/>
    <n v="2"/>
    <n v="1704.08"/>
  </r>
  <r>
    <x v="44"/>
    <x v="365"/>
    <x v="4"/>
    <n v="1"/>
    <n v="891.02"/>
  </r>
  <r>
    <x v="44"/>
    <x v="365"/>
    <x v="78"/>
    <n v="1"/>
    <n v="360.65999999999997"/>
  </r>
  <r>
    <x v="44"/>
    <x v="365"/>
    <x v="33"/>
    <n v="1"/>
    <n v="438.24"/>
  </r>
  <r>
    <x v="44"/>
    <x v="366"/>
    <x v="14"/>
    <n v="7"/>
    <n v="5905.2799999999988"/>
  </r>
  <r>
    <x v="44"/>
    <x v="367"/>
    <x v="1"/>
    <n v="10"/>
    <n v="13915.400000000001"/>
  </r>
  <r>
    <x v="44"/>
    <x v="367"/>
    <x v="84"/>
    <n v="1"/>
    <n v="372.53"/>
  </r>
  <r>
    <x v="44"/>
    <x v="367"/>
    <x v="111"/>
    <n v="12"/>
    <n v="5390.3999999999987"/>
  </r>
  <r>
    <x v="44"/>
    <x v="367"/>
    <x v="40"/>
    <n v="1"/>
    <n v="372.53999999999996"/>
  </r>
  <r>
    <x v="44"/>
    <x v="367"/>
    <x v="121"/>
    <n v="1"/>
    <n v="372.53999999999996"/>
  </r>
  <r>
    <x v="44"/>
    <x v="367"/>
    <x v="57"/>
    <n v="1"/>
    <n v="326.20000000000005"/>
  </r>
  <r>
    <x v="44"/>
    <x v="367"/>
    <x v="2"/>
    <n v="2"/>
    <n v="1263.76"/>
  </r>
  <r>
    <x v="44"/>
    <x v="367"/>
    <x v="17"/>
    <n v="2"/>
    <n v="1704.08"/>
  </r>
  <r>
    <x v="44"/>
    <x v="367"/>
    <x v="4"/>
    <n v="8"/>
    <n v="7128.1600000000017"/>
  </r>
  <r>
    <x v="44"/>
    <x v="367"/>
    <x v="18"/>
    <n v="18"/>
    <n v="15659.639999999994"/>
  </r>
  <r>
    <x v="44"/>
    <x v="367"/>
    <x v="5"/>
    <n v="5"/>
    <n v="4600.8"/>
  </r>
  <r>
    <x v="44"/>
    <x v="367"/>
    <x v="6"/>
    <n v="4"/>
    <n v="5072.24"/>
  </r>
  <r>
    <x v="44"/>
    <x v="367"/>
    <x v="7"/>
    <n v="17"/>
    <n v="5763.340000000002"/>
  </r>
  <r>
    <x v="44"/>
    <x v="367"/>
    <x v="8"/>
    <n v="1"/>
    <n v="1057.8800000000001"/>
  </r>
  <r>
    <x v="44"/>
    <x v="367"/>
    <x v="33"/>
    <n v="6"/>
    <n v="2629.4399999999996"/>
  </r>
  <r>
    <x v="44"/>
    <x v="367"/>
    <x v="24"/>
    <n v="1"/>
    <n v="1157.78"/>
  </r>
  <r>
    <x v="44"/>
    <x v="367"/>
    <x v="12"/>
    <n v="1"/>
    <n v="306.47000000000003"/>
  </r>
  <r>
    <x v="44"/>
    <x v="368"/>
    <x v="14"/>
    <n v="91"/>
    <n v="67093.2"/>
  </r>
  <r>
    <x v="45"/>
    <x v="20"/>
    <x v="14"/>
    <n v="451"/>
    <n v="339221.46000000014"/>
  </r>
  <r>
    <x v="46"/>
    <x v="369"/>
    <x v="36"/>
    <n v="1"/>
    <n v="696.36"/>
  </r>
  <r>
    <x v="46"/>
    <x v="369"/>
    <x v="39"/>
    <n v="1"/>
    <n v="2309.6799999999998"/>
  </r>
  <r>
    <x v="46"/>
    <x v="369"/>
    <x v="1"/>
    <n v="4"/>
    <n v="5566.16"/>
  </r>
  <r>
    <x v="46"/>
    <x v="369"/>
    <x v="34"/>
    <n v="1"/>
    <n v="472.43"/>
  </r>
  <r>
    <x v="46"/>
    <x v="369"/>
    <x v="4"/>
    <n v="2"/>
    <n v="1782.04"/>
  </r>
  <r>
    <x v="46"/>
    <x v="369"/>
    <x v="7"/>
    <n v="4"/>
    <n v="1356.08"/>
  </r>
  <r>
    <x v="46"/>
    <x v="369"/>
    <x v="76"/>
    <n v="2"/>
    <n v="773.74"/>
  </r>
  <r>
    <x v="46"/>
    <x v="369"/>
    <x v="8"/>
    <n v="3"/>
    <n v="3173.6400000000003"/>
  </r>
  <r>
    <x v="46"/>
    <x v="369"/>
    <x v="107"/>
    <n v="1"/>
    <n v="277.48"/>
  </r>
  <r>
    <x v="46"/>
    <x v="369"/>
    <x v="20"/>
    <n v="1"/>
    <n v="902.74"/>
  </r>
  <r>
    <x v="46"/>
    <x v="369"/>
    <x v="26"/>
    <n v="1"/>
    <n v="702.7"/>
  </r>
  <r>
    <x v="46"/>
    <x v="369"/>
    <x v="96"/>
    <n v="1"/>
    <n v="372.89"/>
  </r>
  <r>
    <x v="46"/>
    <x v="369"/>
    <x v="27"/>
    <n v="1"/>
    <n v="695.24"/>
  </r>
  <r>
    <x v="46"/>
    <x v="370"/>
    <x v="14"/>
    <n v="23"/>
    <n v="19081.180000000004"/>
  </r>
  <r>
    <x v="46"/>
    <x v="371"/>
    <x v="39"/>
    <n v="1"/>
    <n v="2309.6799999999998"/>
  </r>
  <r>
    <x v="46"/>
    <x v="371"/>
    <x v="1"/>
    <n v="2"/>
    <n v="2783.08"/>
  </r>
  <r>
    <x v="46"/>
    <x v="371"/>
    <x v="2"/>
    <n v="2"/>
    <n v="1263.76"/>
  </r>
  <r>
    <x v="46"/>
    <x v="371"/>
    <x v="17"/>
    <n v="2"/>
    <n v="1704.08"/>
  </r>
  <r>
    <x v="46"/>
    <x v="371"/>
    <x v="4"/>
    <n v="3"/>
    <n v="2673.06"/>
  </r>
  <r>
    <x v="46"/>
    <x v="371"/>
    <x v="18"/>
    <n v="3"/>
    <n v="2609.94"/>
  </r>
  <r>
    <x v="46"/>
    <x v="371"/>
    <x v="60"/>
    <n v="1"/>
    <n v="753.9"/>
  </r>
  <r>
    <x v="46"/>
    <x v="371"/>
    <x v="6"/>
    <n v="1"/>
    <n v="1268.06"/>
  </r>
  <r>
    <x v="46"/>
    <x v="371"/>
    <x v="7"/>
    <n v="1"/>
    <n v="339.02"/>
  </r>
  <r>
    <x v="46"/>
    <x v="371"/>
    <x v="62"/>
    <n v="1"/>
    <n v="306.58"/>
  </r>
  <r>
    <x v="46"/>
    <x v="371"/>
    <x v="33"/>
    <n v="1"/>
    <n v="438.24"/>
  </r>
  <r>
    <x v="46"/>
    <x v="371"/>
    <x v="20"/>
    <n v="3"/>
    <n v="2708.2200000000003"/>
  </r>
  <r>
    <x v="46"/>
    <x v="372"/>
    <x v="14"/>
    <n v="21"/>
    <n v="19157.620000000003"/>
  </r>
  <r>
    <x v="46"/>
    <x v="373"/>
    <x v="1"/>
    <n v="3"/>
    <n v="4174.62"/>
  </r>
  <r>
    <x v="46"/>
    <x v="373"/>
    <x v="28"/>
    <n v="6"/>
    <n v="8316.6"/>
  </r>
  <r>
    <x v="46"/>
    <x v="373"/>
    <x v="2"/>
    <n v="1"/>
    <n v="631.88"/>
  </r>
  <r>
    <x v="46"/>
    <x v="373"/>
    <x v="15"/>
    <n v="2"/>
    <n v="2239.48"/>
  </r>
  <r>
    <x v="46"/>
    <x v="373"/>
    <x v="17"/>
    <n v="3"/>
    <n v="2556.12"/>
  </r>
  <r>
    <x v="46"/>
    <x v="373"/>
    <x v="4"/>
    <n v="4"/>
    <n v="3564.08"/>
  </r>
  <r>
    <x v="46"/>
    <x v="373"/>
    <x v="18"/>
    <n v="19"/>
    <n v="16529.619999999995"/>
  </r>
  <r>
    <x v="46"/>
    <x v="373"/>
    <x v="60"/>
    <n v="1"/>
    <n v="753.9"/>
  </r>
  <r>
    <x v="46"/>
    <x v="373"/>
    <x v="78"/>
    <n v="1"/>
    <n v="360.65999999999997"/>
  </r>
  <r>
    <x v="46"/>
    <x v="373"/>
    <x v="7"/>
    <n v="3"/>
    <n v="1017.06"/>
  </r>
  <r>
    <x v="46"/>
    <x v="373"/>
    <x v="8"/>
    <n v="2"/>
    <n v="2115.7600000000002"/>
  </r>
  <r>
    <x v="46"/>
    <x v="373"/>
    <x v="32"/>
    <n v="1"/>
    <n v="509.86"/>
  </r>
  <r>
    <x v="46"/>
    <x v="373"/>
    <x v="9"/>
    <n v="1"/>
    <n v="2003.42"/>
  </r>
  <r>
    <x v="46"/>
    <x v="373"/>
    <x v="20"/>
    <n v="1"/>
    <n v="902.74"/>
  </r>
  <r>
    <x v="46"/>
    <x v="373"/>
    <x v="49"/>
    <n v="2"/>
    <n v="745.07999999999993"/>
  </r>
  <r>
    <x v="46"/>
    <x v="373"/>
    <x v="11"/>
    <n v="2"/>
    <n v="1027.8800000000001"/>
  </r>
  <r>
    <x v="46"/>
    <x v="373"/>
    <x v="117"/>
    <n v="2"/>
    <n v="238.7"/>
  </r>
  <r>
    <x v="46"/>
    <x v="373"/>
    <x v="175"/>
    <n v="1"/>
    <n v="1635.27"/>
  </r>
  <r>
    <x v="46"/>
    <x v="373"/>
    <x v="103"/>
    <n v="1"/>
    <n v="5710.28"/>
  </r>
  <r>
    <x v="46"/>
    <x v="374"/>
    <x v="14"/>
    <n v="56"/>
    <n v="55033.009999999987"/>
  </r>
  <r>
    <x v="46"/>
    <x v="375"/>
    <x v="36"/>
    <n v="2"/>
    <n v="1392.72"/>
  </r>
  <r>
    <x v="46"/>
    <x v="375"/>
    <x v="80"/>
    <n v="1"/>
    <n v="3082.6800000000003"/>
  </r>
  <r>
    <x v="46"/>
    <x v="375"/>
    <x v="39"/>
    <n v="1"/>
    <n v="2309.6799999999998"/>
  </r>
  <r>
    <x v="46"/>
    <x v="375"/>
    <x v="104"/>
    <n v="3"/>
    <n v="270"/>
  </r>
  <r>
    <x v="46"/>
    <x v="375"/>
    <x v="28"/>
    <n v="11"/>
    <n v="15247.100000000002"/>
  </r>
  <r>
    <x v="46"/>
    <x v="375"/>
    <x v="34"/>
    <n v="1"/>
    <n v="472.43"/>
  </r>
  <r>
    <x v="46"/>
    <x v="375"/>
    <x v="122"/>
    <n v="1"/>
    <n v="1541.4"/>
  </r>
  <r>
    <x v="46"/>
    <x v="375"/>
    <x v="6"/>
    <n v="5"/>
    <n v="6340.2999999999993"/>
  </r>
  <r>
    <x v="46"/>
    <x v="375"/>
    <x v="149"/>
    <n v="1"/>
    <n v="90"/>
  </r>
  <r>
    <x v="46"/>
    <x v="375"/>
    <x v="7"/>
    <n v="4"/>
    <n v="1356.08"/>
  </r>
  <r>
    <x v="46"/>
    <x v="375"/>
    <x v="8"/>
    <n v="1"/>
    <n v="1057.8800000000001"/>
  </r>
  <r>
    <x v="46"/>
    <x v="375"/>
    <x v="97"/>
    <n v="1"/>
    <n v="241.43"/>
  </r>
  <r>
    <x v="46"/>
    <x v="375"/>
    <x v="47"/>
    <n v="5"/>
    <n v="5820.4"/>
  </r>
  <r>
    <x v="46"/>
    <x v="375"/>
    <x v="13"/>
    <n v="1"/>
    <n v="3239.34"/>
  </r>
  <r>
    <x v="46"/>
    <x v="376"/>
    <x v="14"/>
    <n v="38"/>
    <n v="42461.440000000002"/>
  </r>
  <r>
    <x v="46"/>
    <x v="377"/>
    <x v="28"/>
    <n v="14"/>
    <n v="19405.399999999998"/>
  </r>
  <r>
    <x v="46"/>
    <x v="377"/>
    <x v="30"/>
    <n v="3"/>
    <n v="3842.25"/>
  </r>
  <r>
    <x v="46"/>
    <x v="377"/>
    <x v="51"/>
    <n v="11"/>
    <n v="4873"/>
  </r>
  <r>
    <x v="46"/>
    <x v="377"/>
    <x v="17"/>
    <n v="1"/>
    <n v="852.04"/>
  </r>
  <r>
    <x v="46"/>
    <x v="377"/>
    <x v="18"/>
    <n v="2"/>
    <n v="1739.96"/>
  </r>
  <r>
    <x v="46"/>
    <x v="377"/>
    <x v="78"/>
    <n v="1"/>
    <n v="360.65999999999997"/>
  </r>
  <r>
    <x v="46"/>
    <x v="377"/>
    <x v="5"/>
    <n v="1"/>
    <n v="920.16000000000008"/>
  </r>
  <r>
    <x v="46"/>
    <x v="377"/>
    <x v="19"/>
    <n v="2"/>
    <n v="1092.08"/>
  </r>
  <r>
    <x v="46"/>
    <x v="377"/>
    <x v="8"/>
    <n v="1"/>
    <n v="1057.8800000000001"/>
  </r>
  <r>
    <x v="46"/>
    <x v="377"/>
    <x v="31"/>
    <n v="4"/>
    <n v="3499.6800000000003"/>
  </r>
  <r>
    <x v="46"/>
    <x v="377"/>
    <x v="44"/>
    <n v="1"/>
    <n v="1683.48"/>
  </r>
  <r>
    <x v="46"/>
    <x v="377"/>
    <x v="92"/>
    <n v="5"/>
    <n v="2570.85"/>
  </r>
  <r>
    <x v="46"/>
    <x v="377"/>
    <x v="117"/>
    <n v="1"/>
    <n v="119.35"/>
  </r>
  <r>
    <x v="46"/>
    <x v="378"/>
    <x v="14"/>
    <n v="47"/>
    <n v="42016.789999999994"/>
  </r>
  <r>
    <x v="46"/>
    <x v="379"/>
    <x v="1"/>
    <n v="15"/>
    <n v="20873.100000000006"/>
  </r>
  <r>
    <x v="46"/>
    <x v="379"/>
    <x v="28"/>
    <n v="1"/>
    <n v="1386.1"/>
  </r>
  <r>
    <x v="46"/>
    <x v="379"/>
    <x v="84"/>
    <n v="3"/>
    <n v="1117.5899999999999"/>
  </r>
  <r>
    <x v="46"/>
    <x v="379"/>
    <x v="34"/>
    <n v="1"/>
    <n v="472.43"/>
  </r>
  <r>
    <x v="46"/>
    <x v="379"/>
    <x v="59"/>
    <n v="1"/>
    <n v="508.24"/>
  </r>
  <r>
    <x v="46"/>
    <x v="379"/>
    <x v="5"/>
    <n v="1"/>
    <n v="920.16000000000008"/>
  </r>
  <r>
    <x v="46"/>
    <x v="379"/>
    <x v="6"/>
    <n v="2"/>
    <n v="2536.12"/>
  </r>
  <r>
    <x v="46"/>
    <x v="379"/>
    <x v="23"/>
    <n v="1"/>
    <n v="173.32999999999998"/>
  </r>
  <r>
    <x v="46"/>
    <x v="379"/>
    <x v="7"/>
    <n v="3"/>
    <n v="1017.06"/>
  </r>
  <r>
    <x v="46"/>
    <x v="379"/>
    <x v="8"/>
    <n v="1"/>
    <n v="1057.8800000000001"/>
  </r>
  <r>
    <x v="46"/>
    <x v="379"/>
    <x v="33"/>
    <n v="2"/>
    <n v="876.48"/>
  </r>
  <r>
    <x v="46"/>
    <x v="379"/>
    <x v="108"/>
    <n v="1"/>
    <n v="465.59000000000003"/>
  </r>
  <r>
    <x v="46"/>
    <x v="380"/>
    <x v="14"/>
    <n v="32"/>
    <n v="31404.080000000009"/>
  </r>
  <r>
    <x v="46"/>
    <x v="381"/>
    <x v="1"/>
    <n v="3"/>
    <n v="4174.62"/>
  </r>
  <r>
    <x v="46"/>
    <x v="381"/>
    <x v="34"/>
    <n v="1"/>
    <n v="472.43"/>
  </r>
  <r>
    <x v="46"/>
    <x v="381"/>
    <x v="17"/>
    <n v="4"/>
    <n v="3408.16"/>
  </r>
  <r>
    <x v="46"/>
    <x v="381"/>
    <x v="4"/>
    <n v="1"/>
    <n v="891.02"/>
  </r>
  <r>
    <x v="46"/>
    <x v="381"/>
    <x v="18"/>
    <n v="6"/>
    <n v="5219.8799999999992"/>
  </r>
  <r>
    <x v="46"/>
    <x v="381"/>
    <x v="115"/>
    <n v="1"/>
    <n v="864.28"/>
  </r>
  <r>
    <x v="46"/>
    <x v="381"/>
    <x v="53"/>
    <n v="1"/>
    <n v="1157.78"/>
  </r>
  <r>
    <x v="46"/>
    <x v="382"/>
    <x v="14"/>
    <n v="17"/>
    <n v="16188.17"/>
  </r>
  <r>
    <x v="46"/>
    <x v="383"/>
    <x v="36"/>
    <n v="3"/>
    <n v="2089.08"/>
  </r>
  <r>
    <x v="46"/>
    <x v="383"/>
    <x v="1"/>
    <n v="19"/>
    <n v="26439.260000000009"/>
  </r>
  <r>
    <x v="46"/>
    <x v="383"/>
    <x v="57"/>
    <n v="1"/>
    <n v="326.20000000000005"/>
  </r>
  <r>
    <x v="46"/>
    <x v="383"/>
    <x v="2"/>
    <n v="9"/>
    <n v="5686.92"/>
  </r>
  <r>
    <x v="46"/>
    <x v="383"/>
    <x v="17"/>
    <n v="3"/>
    <n v="2556.12"/>
  </r>
  <r>
    <x v="46"/>
    <x v="383"/>
    <x v="4"/>
    <n v="14"/>
    <n v="12474.280000000004"/>
  </r>
  <r>
    <x v="46"/>
    <x v="383"/>
    <x v="18"/>
    <n v="11"/>
    <n v="9569.779999999997"/>
  </r>
  <r>
    <x v="46"/>
    <x v="383"/>
    <x v="60"/>
    <n v="3"/>
    <n v="2261.6999999999998"/>
  </r>
  <r>
    <x v="46"/>
    <x v="383"/>
    <x v="78"/>
    <n v="1"/>
    <n v="360.65999999999997"/>
  </r>
  <r>
    <x v="46"/>
    <x v="383"/>
    <x v="6"/>
    <n v="1"/>
    <n v="1268.06"/>
  </r>
  <r>
    <x v="46"/>
    <x v="383"/>
    <x v="7"/>
    <n v="3"/>
    <n v="1017.06"/>
  </r>
  <r>
    <x v="46"/>
    <x v="383"/>
    <x v="76"/>
    <n v="1"/>
    <n v="386.87"/>
  </r>
  <r>
    <x v="46"/>
    <x v="383"/>
    <x v="61"/>
    <n v="1"/>
    <n v="139.96"/>
  </r>
  <r>
    <x v="46"/>
    <x v="383"/>
    <x v="63"/>
    <n v="1"/>
    <n v="1603"/>
  </r>
  <r>
    <x v="46"/>
    <x v="383"/>
    <x v="137"/>
    <n v="1"/>
    <n v="1200.94"/>
  </r>
  <r>
    <x v="46"/>
    <x v="383"/>
    <x v="33"/>
    <n v="4"/>
    <n v="1752.96"/>
  </r>
  <r>
    <x v="46"/>
    <x v="383"/>
    <x v="9"/>
    <n v="1"/>
    <n v="2003.42"/>
  </r>
  <r>
    <x v="46"/>
    <x v="383"/>
    <x v="67"/>
    <n v="1"/>
    <n v="344.52"/>
  </r>
  <r>
    <x v="46"/>
    <x v="383"/>
    <x v="95"/>
    <n v="1"/>
    <n v="419.97"/>
  </r>
  <r>
    <x v="46"/>
    <x v="383"/>
    <x v="11"/>
    <n v="3"/>
    <n v="1541.8200000000002"/>
  </r>
  <r>
    <x v="46"/>
    <x v="383"/>
    <x v="74"/>
    <n v="1"/>
    <n v="515.12"/>
  </r>
  <r>
    <x v="46"/>
    <x v="383"/>
    <x v="47"/>
    <n v="15"/>
    <n v="17461.199999999997"/>
  </r>
  <r>
    <x v="46"/>
    <x v="383"/>
    <x v="99"/>
    <n v="2"/>
    <n v="1933.48"/>
  </r>
  <r>
    <x v="46"/>
    <x v="383"/>
    <x v="150"/>
    <n v="1"/>
    <n v="639.83999999999992"/>
  </r>
  <r>
    <x v="46"/>
    <x v="383"/>
    <x v="12"/>
    <n v="2"/>
    <n v="612.94000000000005"/>
  </r>
  <r>
    <x v="46"/>
    <x v="384"/>
    <x v="14"/>
    <n v="103"/>
    <n v="94605.160000000018"/>
  </r>
  <r>
    <x v="46"/>
    <x v="385"/>
    <x v="138"/>
    <n v="1"/>
    <n v="230.37"/>
  </r>
  <r>
    <x v="46"/>
    <x v="385"/>
    <x v="1"/>
    <n v="1"/>
    <n v="1391.54"/>
  </r>
  <r>
    <x v="46"/>
    <x v="385"/>
    <x v="28"/>
    <n v="4"/>
    <n v="5544.4"/>
  </r>
  <r>
    <x v="46"/>
    <x v="385"/>
    <x v="34"/>
    <n v="19"/>
    <n v="8976.1700000000019"/>
  </r>
  <r>
    <x v="46"/>
    <x v="385"/>
    <x v="51"/>
    <n v="1"/>
    <n v="443"/>
  </r>
  <r>
    <x v="46"/>
    <x v="385"/>
    <x v="43"/>
    <n v="1"/>
    <n v="403"/>
  </r>
  <r>
    <x v="46"/>
    <x v="385"/>
    <x v="58"/>
    <n v="1"/>
    <n v="643"/>
  </r>
  <r>
    <x v="46"/>
    <x v="385"/>
    <x v="2"/>
    <n v="1"/>
    <n v="631.88"/>
  </r>
  <r>
    <x v="46"/>
    <x v="385"/>
    <x v="17"/>
    <n v="7"/>
    <n v="5964.28"/>
  </r>
  <r>
    <x v="46"/>
    <x v="385"/>
    <x v="4"/>
    <n v="6"/>
    <n v="5346.1200000000008"/>
  </r>
  <r>
    <x v="46"/>
    <x v="385"/>
    <x v="18"/>
    <n v="11"/>
    <n v="9569.779999999997"/>
  </r>
  <r>
    <x v="46"/>
    <x v="385"/>
    <x v="78"/>
    <n v="2"/>
    <n v="721.31999999999994"/>
  </r>
  <r>
    <x v="46"/>
    <x v="385"/>
    <x v="5"/>
    <n v="7"/>
    <n v="6441.12"/>
  </r>
  <r>
    <x v="46"/>
    <x v="385"/>
    <x v="6"/>
    <n v="6"/>
    <n v="7608.3599999999988"/>
  </r>
  <r>
    <x v="46"/>
    <x v="385"/>
    <x v="88"/>
    <n v="1"/>
    <n v="464.61"/>
  </r>
  <r>
    <x v="46"/>
    <x v="385"/>
    <x v="7"/>
    <n v="11"/>
    <n v="3729.22"/>
  </r>
  <r>
    <x v="46"/>
    <x v="385"/>
    <x v="8"/>
    <n v="5"/>
    <n v="5289.4000000000005"/>
  </r>
  <r>
    <x v="46"/>
    <x v="385"/>
    <x v="31"/>
    <n v="2"/>
    <n v="1749.8400000000001"/>
  </r>
  <r>
    <x v="46"/>
    <x v="385"/>
    <x v="45"/>
    <n v="2"/>
    <n v="3272.96"/>
  </r>
  <r>
    <x v="46"/>
    <x v="385"/>
    <x v="32"/>
    <n v="2"/>
    <n v="1019.72"/>
  </r>
  <r>
    <x v="46"/>
    <x v="385"/>
    <x v="24"/>
    <n v="1"/>
    <n v="1157.78"/>
  </r>
  <r>
    <x v="46"/>
    <x v="385"/>
    <x v="66"/>
    <n v="1"/>
    <n v="91.490000000000009"/>
  </r>
  <r>
    <x v="46"/>
    <x v="385"/>
    <x v="94"/>
    <n v="1"/>
    <n v="759.42"/>
  </r>
  <r>
    <x v="46"/>
    <x v="385"/>
    <x v="108"/>
    <n v="1"/>
    <n v="465.59000000000003"/>
  </r>
  <r>
    <x v="46"/>
    <x v="385"/>
    <x v="136"/>
    <n v="1"/>
    <n v="376.84000000000003"/>
  </r>
  <r>
    <x v="46"/>
    <x v="385"/>
    <x v="176"/>
    <n v="1"/>
    <n v="119.35"/>
  </r>
  <r>
    <x v="46"/>
    <x v="385"/>
    <x v="117"/>
    <n v="2"/>
    <n v="238.7"/>
  </r>
  <r>
    <x v="46"/>
    <x v="385"/>
    <x v="98"/>
    <n v="1"/>
    <n v="473.83000000000004"/>
  </r>
  <r>
    <x v="46"/>
    <x v="385"/>
    <x v="53"/>
    <n v="1"/>
    <n v="1157.78"/>
  </r>
  <r>
    <x v="46"/>
    <x v="385"/>
    <x v="129"/>
    <n v="2"/>
    <n v="1329.04"/>
  </r>
  <r>
    <x v="46"/>
    <x v="385"/>
    <x v="12"/>
    <n v="3"/>
    <n v="919.41000000000008"/>
  </r>
  <r>
    <x v="46"/>
    <x v="386"/>
    <x v="14"/>
    <n v="106"/>
    <n v="76529.320000000007"/>
  </r>
  <r>
    <x v="47"/>
    <x v="20"/>
    <x v="14"/>
    <n v="443"/>
    <n v="396296.77"/>
  </r>
  <r>
    <x v="48"/>
    <x v="387"/>
    <x v="1"/>
    <n v="4"/>
    <n v="5566.16"/>
  </r>
  <r>
    <x v="48"/>
    <x v="387"/>
    <x v="40"/>
    <n v="1"/>
    <n v="372.53999999999996"/>
  </r>
  <r>
    <x v="48"/>
    <x v="387"/>
    <x v="17"/>
    <n v="4"/>
    <n v="3408.16"/>
  </r>
  <r>
    <x v="48"/>
    <x v="387"/>
    <x v="4"/>
    <n v="6"/>
    <n v="5346.1200000000008"/>
  </r>
  <r>
    <x v="48"/>
    <x v="387"/>
    <x v="6"/>
    <n v="3"/>
    <n v="3804.18"/>
  </r>
  <r>
    <x v="48"/>
    <x v="387"/>
    <x v="88"/>
    <n v="1"/>
    <n v="464.61"/>
  </r>
  <r>
    <x v="48"/>
    <x v="387"/>
    <x v="23"/>
    <n v="3"/>
    <n v="519.99"/>
  </r>
  <r>
    <x v="48"/>
    <x v="387"/>
    <x v="92"/>
    <n v="1"/>
    <n v="514.16999999999996"/>
  </r>
  <r>
    <x v="48"/>
    <x v="387"/>
    <x v="20"/>
    <n v="1"/>
    <n v="902.74"/>
  </r>
  <r>
    <x v="48"/>
    <x v="387"/>
    <x v="95"/>
    <n v="2"/>
    <n v="839.94"/>
  </r>
  <r>
    <x v="48"/>
    <x v="387"/>
    <x v="96"/>
    <n v="2"/>
    <n v="745.78"/>
  </r>
  <r>
    <x v="48"/>
    <x v="388"/>
    <x v="14"/>
    <n v="28"/>
    <n v="22484.39"/>
  </r>
  <r>
    <x v="48"/>
    <x v="389"/>
    <x v="36"/>
    <n v="1"/>
    <n v="696.36"/>
  </r>
  <r>
    <x v="48"/>
    <x v="389"/>
    <x v="1"/>
    <n v="3"/>
    <n v="4174.62"/>
  </r>
  <r>
    <x v="48"/>
    <x v="389"/>
    <x v="28"/>
    <n v="3"/>
    <n v="4158.2999999999993"/>
  </r>
  <r>
    <x v="48"/>
    <x v="389"/>
    <x v="34"/>
    <n v="2"/>
    <n v="944.86"/>
  </r>
  <r>
    <x v="48"/>
    <x v="389"/>
    <x v="111"/>
    <n v="5"/>
    <n v="2246"/>
  </r>
  <r>
    <x v="48"/>
    <x v="389"/>
    <x v="16"/>
    <n v="1"/>
    <n v="372.53999999999996"/>
  </r>
  <r>
    <x v="48"/>
    <x v="389"/>
    <x v="105"/>
    <n v="1"/>
    <n v="402.85"/>
  </r>
  <r>
    <x v="48"/>
    <x v="389"/>
    <x v="2"/>
    <n v="1"/>
    <n v="631.88"/>
  </r>
  <r>
    <x v="48"/>
    <x v="389"/>
    <x v="15"/>
    <n v="1"/>
    <n v="1119.74"/>
  </r>
  <r>
    <x v="48"/>
    <x v="389"/>
    <x v="17"/>
    <n v="1"/>
    <n v="852.04"/>
  </r>
  <r>
    <x v="48"/>
    <x v="389"/>
    <x v="4"/>
    <n v="2"/>
    <n v="1782.04"/>
  </r>
  <r>
    <x v="48"/>
    <x v="389"/>
    <x v="6"/>
    <n v="2"/>
    <n v="2536.12"/>
  </r>
  <r>
    <x v="48"/>
    <x v="389"/>
    <x v="7"/>
    <n v="59"/>
    <n v="20002.180000000018"/>
  </r>
  <r>
    <x v="48"/>
    <x v="389"/>
    <x v="33"/>
    <n v="1"/>
    <n v="438.24"/>
  </r>
  <r>
    <x v="48"/>
    <x v="389"/>
    <x v="9"/>
    <n v="3"/>
    <n v="6010.26"/>
  </r>
  <r>
    <x v="48"/>
    <x v="389"/>
    <x v="35"/>
    <n v="3"/>
    <n v="3265.2000000000003"/>
  </r>
  <r>
    <x v="48"/>
    <x v="389"/>
    <x v="79"/>
    <n v="4"/>
    <n v="989.84"/>
  </r>
  <r>
    <x v="48"/>
    <x v="389"/>
    <x v="20"/>
    <n v="3"/>
    <n v="2708.2200000000003"/>
  </r>
  <r>
    <x v="48"/>
    <x v="389"/>
    <x v="52"/>
    <n v="1"/>
    <n v="755.18000000000006"/>
  </r>
  <r>
    <x v="48"/>
    <x v="389"/>
    <x v="27"/>
    <n v="1"/>
    <n v="695.24"/>
  </r>
  <r>
    <x v="48"/>
    <x v="389"/>
    <x v="74"/>
    <n v="1"/>
    <n v="515.12"/>
  </r>
  <r>
    <x v="48"/>
    <x v="389"/>
    <x v="47"/>
    <n v="3"/>
    <n v="3492.24"/>
  </r>
  <r>
    <x v="48"/>
    <x v="389"/>
    <x v="99"/>
    <n v="3"/>
    <n v="2900.2200000000003"/>
  </r>
  <r>
    <x v="48"/>
    <x v="389"/>
    <x v="12"/>
    <n v="2"/>
    <n v="612.94000000000005"/>
  </r>
  <r>
    <x v="48"/>
    <x v="390"/>
    <x v="14"/>
    <n v="107"/>
    <n v="62302.23000000001"/>
  </r>
  <r>
    <x v="48"/>
    <x v="391"/>
    <x v="104"/>
    <n v="1"/>
    <n v="90"/>
  </r>
  <r>
    <x v="48"/>
    <x v="392"/>
    <x v="14"/>
    <n v="1"/>
    <n v="90"/>
  </r>
  <r>
    <x v="48"/>
    <x v="393"/>
    <x v="39"/>
    <n v="1"/>
    <n v="2309.6799999999998"/>
  </r>
  <r>
    <x v="48"/>
    <x v="393"/>
    <x v="58"/>
    <n v="205"/>
    <n v="131815"/>
  </r>
  <r>
    <x v="48"/>
    <x v="393"/>
    <x v="9"/>
    <n v="6"/>
    <n v="12020.52"/>
  </r>
  <r>
    <x v="48"/>
    <x v="393"/>
    <x v="11"/>
    <n v="1"/>
    <n v="513.94000000000005"/>
  </r>
  <r>
    <x v="48"/>
    <x v="394"/>
    <x v="14"/>
    <n v="213"/>
    <n v="146659.13999999998"/>
  </r>
  <r>
    <x v="48"/>
    <x v="395"/>
    <x v="36"/>
    <n v="1"/>
    <n v="696.36"/>
  </r>
  <r>
    <x v="48"/>
    <x v="395"/>
    <x v="0"/>
    <n v="10"/>
    <n v="6131.4000000000005"/>
  </r>
  <r>
    <x v="48"/>
    <x v="395"/>
    <x v="37"/>
    <n v="53"/>
    <n v="35745.319999999985"/>
  </r>
  <r>
    <x v="48"/>
    <x v="395"/>
    <x v="177"/>
    <n v="1"/>
    <n v="316.48"/>
  </r>
  <r>
    <x v="48"/>
    <x v="395"/>
    <x v="112"/>
    <n v="1"/>
    <n v="3141.32"/>
  </r>
  <r>
    <x v="48"/>
    <x v="395"/>
    <x v="1"/>
    <n v="15"/>
    <n v="20873.100000000006"/>
  </r>
  <r>
    <x v="48"/>
    <x v="395"/>
    <x v="34"/>
    <n v="1"/>
    <n v="472.43"/>
  </r>
  <r>
    <x v="48"/>
    <x v="395"/>
    <x v="134"/>
    <n v="3"/>
    <n v="2237.7600000000002"/>
  </r>
  <r>
    <x v="48"/>
    <x v="395"/>
    <x v="178"/>
    <n v="1"/>
    <n v="212.09"/>
  </r>
  <r>
    <x v="48"/>
    <x v="395"/>
    <x v="105"/>
    <n v="1"/>
    <n v="402.85"/>
  </r>
  <r>
    <x v="48"/>
    <x v="395"/>
    <x v="51"/>
    <n v="131"/>
    <n v="58033"/>
  </r>
  <r>
    <x v="48"/>
    <x v="395"/>
    <x v="2"/>
    <n v="2"/>
    <n v="1263.76"/>
  </r>
  <r>
    <x v="48"/>
    <x v="395"/>
    <x v="4"/>
    <n v="1"/>
    <n v="891.02"/>
  </r>
  <r>
    <x v="48"/>
    <x v="395"/>
    <x v="5"/>
    <n v="27"/>
    <n v="24844.32"/>
  </r>
  <r>
    <x v="48"/>
    <x v="395"/>
    <x v="7"/>
    <n v="6"/>
    <n v="2034.12"/>
  </r>
  <r>
    <x v="48"/>
    <x v="395"/>
    <x v="33"/>
    <n v="4"/>
    <n v="1752.96"/>
  </r>
  <r>
    <x v="48"/>
    <x v="395"/>
    <x v="9"/>
    <n v="29"/>
    <n v="58099.179999999964"/>
  </r>
  <r>
    <x v="48"/>
    <x v="395"/>
    <x v="113"/>
    <n v="2"/>
    <n v="411.06"/>
  </r>
  <r>
    <x v="48"/>
    <x v="395"/>
    <x v="24"/>
    <n v="3"/>
    <n v="3473.34"/>
  </r>
  <r>
    <x v="48"/>
    <x v="395"/>
    <x v="116"/>
    <n v="2"/>
    <n v="6408.72"/>
  </r>
  <r>
    <x v="48"/>
    <x v="395"/>
    <x v="127"/>
    <n v="1"/>
    <n v="3204.36"/>
  </r>
  <r>
    <x v="48"/>
    <x v="395"/>
    <x v="25"/>
    <n v="2"/>
    <n v="2378.7200000000003"/>
  </r>
  <r>
    <x v="48"/>
    <x v="395"/>
    <x v="49"/>
    <n v="1"/>
    <n v="372.53999999999996"/>
  </r>
  <r>
    <x v="48"/>
    <x v="395"/>
    <x v="143"/>
    <n v="1"/>
    <n v="241.15"/>
  </r>
  <r>
    <x v="48"/>
    <x v="395"/>
    <x v="26"/>
    <n v="1"/>
    <n v="702.7"/>
  </r>
  <r>
    <x v="48"/>
    <x v="395"/>
    <x v="175"/>
    <n v="4"/>
    <n v="6541.08"/>
  </r>
  <r>
    <x v="48"/>
    <x v="395"/>
    <x v="129"/>
    <n v="1"/>
    <n v="664.52"/>
  </r>
  <r>
    <x v="48"/>
    <x v="395"/>
    <x v="74"/>
    <n v="6"/>
    <n v="3090.72"/>
  </r>
  <r>
    <x v="48"/>
    <x v="395"/>
    <x v="47"/>
    <n v="1"/>
    <n v="1164.08"/>
  </r>
  <r>
    <x v="48"/>
    <x v="396"/>
    <x v="14"/>
    <n v="312"/>
    <n v="245800.4599999999"/>
  </r>
  <r>
    <x v="49"/>
    <x v="20"/>
    <x v="14"/>
    <n v="661"/>
    <n v="477291.22"/>
  </r>
  <r>
    <x v="50"/>
    <x v="397"/>
    <x v="111"/>
    <n v="1"/>
    <n v="449.20000000000005"/>
  </r>
  <r>
    <x v="50"/>
    <x v="397"/>
    <x v="16"/>
    <n v="1"/>
    <n v="372.53999999999996"/>
  </r>
  <r>
    <x v="50"/>
    <x v="397"/>
    <x v="51"/>
    <n v="18"/>
    <n v="7974"/>
  </r>
  <r>
    <x v="50"/>
    <x v="397"/>
    <x v="6"/>
    <n v="11"/>
    <n v="13948.659999999996"/>
  </r>
  <r>
    <x v="50"/>
    <x v="397"/>
    <x v="8"/>
    <n v="1"/>
    <n v="1057.8800000000001"/>
  </r>
  <r>
    <x v="50"/>
    <x v="397"/>
    <x v="32"/>
    <n v="2"/>
    <n v="1019.72"/>
  </r>
  <r>
    <x v="50"/>
    <x v="397"/>
    <x v="33"/>
    <n v="4"/>
    <n v="1752.96"/>
  </r>
  <r>
    <x v="50"/>
    <x v="397"/>
    <x v="108"/>
    <n v="2"/>
    <n v="931.18000000000006"/>
  </r>
  <r>
    <x v="50"/>
    <x v="397"/>
    <x v="11"/>
    <n v="1"/>
    <n v="513.94000000000005"/>
  </r>
  <r>
    <x v="50"/>
    <x v="397"/>
    <x v="117"/>
    <n v="1"/>
    <n v="119.35"/>
  </r>
  <r>
    <x v="50"/>
    <x v="397"/>
    <x v="47"/>
    <n v="1"/>
    <n v="1164.08"/>
  </r>
  <r>
    <x v="50"/>
    <x v="397"/>
    <x v="99"/>
    <n v="1"/>
    <n v="966.74"/>
  </r>
  <r>
    <x v="50"/>
    <x v="397"/>
    <x v="12"/>
    <n v="1"/>
    <n v="306.47000000000003"/>
  </r>
  <r>
    <x v="50"/>
    <x v="398"/>
    <x v="14"/>
    <n v="45"/>
    <n v="30576.719999999998"/>
  </r>
  <r>
    <x v="50"/>
    <x v="399"/>
    <x v="36"/>
    <n v="1"/>
    <n v="696.36"/>
  </r>
  <r>
    <x v="50"/>
    <x v="399"/>
    <x v="37"/>
    <n v="1"/>
    <n v="674.44"/>
  </r>
  <r>
    <x v="50"/>
    <x v="399"/>
    <x v="104"/>
    <n v="2"/>
    <n v="180"/>
  </r>
  <r>
    <x v="50"/>
    <x v="399"/>
    <x v="21"/>
    <n v="1"/>
    <n v="45"/>
  </r>
  <r>
    <x v="50"/>
    <x v="399"/>
    <x v="51"/>
    <n v="6"/>
    <n v="2658"/>
  </r>
  <r>
    <x v="50"/>
    <x v="399"/>
    <x v="43"/>
    <n v="1"/>
    <n v="403"/>
  </r>
  <r>
    <x v="50"/>
    <x v="399"/>
    <x v="24"/>
    <n v="1"/>
    <n v="1157.78"/>
  </r>
  <r>
    <x v="50"/>
    <x v="399"/>
    <x v="151"/>
    <n v="2"/>
    <n v="385.2"/>
  </r>
  <r>
    <x v="50"/>
    <x v="399"/>
    <x v="73"/>
    <n v="1"/>
    <n v="201.01999999999998"/>
  </r>
  <r>
    <x v="50"/>
    <x v="399"/>
    <x v="170"/>
    <n v="1"/>
    <n v="222.09"/>
  </r>
  <r>
    <x v="50"/>
    <x v="399"/>
    <x v="47"/>
    <n v="2"/>
    <n v="2328.16"/>
  </r>
  <r>
    <x v="50"/>
    <x v="399"/>
    <x v="99"/>
    <n v="3"/>
    <n v="2900.2200000000003"/>
  </r>
  <r>
    <x v="50"/>
    <x v="400"/>
    <x v="14"/>
    <n v="22"/>
    <n v="11851.27"/>
  </r>
  <r>
    <x v="50"/>
    <x v="401"/>
    <x v="47"/>
    <n v="2"/>
    <n v="2328.16"/>
  </r>
  <r>
    <x v="50"/>
    <x v="402"/>
    <x v="14"/>
    <n v="2"/>
    <n v="2328.16"/>
  </r>
  <r>
    <x v="51"/>
    <x v="20"/>
    <x v="14"/>
    <n v="69"/>
    <n v="44666.149999999994"/>
  </r>
  <r>
    <x v="52"/>
    <x v="403"/>
    <x v="36"/>
    <n v="1"/>
    <n v="696.36"/>
  </r>
  <r>
    <x v="52"/>
    <x v="403"/>
    <x v="1"/>
    <n v="1"/>
    <n v="1391.54"/>
  </r>
  <r>
    <x v="52"/>
    <x v="403"/>
    <x v="34"/>
    <n v="1"/>
    <n v="472.43"/>
  </r>
  <r>
    <x v="52"/>
    <x v="403"/>
    <x v="40"/>
    <n v="4"/>
    <n v="1490.1599999999999"/>
  </r>
  <r>
    <x v="52"/>
    <x v="403"/>
    <x v="158"/>
    <n v="1"/>
    <n v="137.38"/>
  </r>
  <r>
    <x v="52"/>
    <x v="403"/>
    <x v="16"/>
    <n v="1"/>
    <n v="372.53999999999996"/>
  </r>
  <r>
    <x v="52"/>
    <x v="403"/>
    <x v="2"/>
    <n v="5"/>
    <n v="3159.4"/>
  </r>
  <r>
    <x v="52"/>
    <x v="403"/>
    <x v="17"/>
    <n v="11"/>
    <n v="9372.4399999999987"/>
  </r>
  <r>
    <x v="52"/>
    <x v="403"/>
    <x v="19"/>
    <n v="5"/>
    <n v="2730.2"/>
  </r>
  <r>
    <x v="52"/>
    <x v="403"/>
    <x v="6"/>
    <n v="3"/>
    <n v="3804.18"/>
  </r>
  <r>
    <x v="52"/>
    <x v="403"/>
    <x v="7"/>
    <n v="13"/>
    <n v="4407.26"/>
  </r>
  <r>
    <x v="52"/>
    <x v="403"/>
    <x v="8"/>
    <n v="12"/>
    <n v="12694.560000000005"/>
  </r>
  <r>
    <x v="52"/>
    <x v="403"/>
    <x v="24"/>
    <n v="1"/>
    <n v="1157.78"/>
  </r>
  <r>
    <x v="52"/>
    <x v="403"/>
    <x v="20"/>
    <n v="1"/>
    <n v="902.74"/>
  </r>
  <r>
    <x v="52"/>
    <x v="403"/>
    <x v="12"/>
    <n v="1"/>
    <n v="306.47000000000003"/>
  </r>
  <r>
    <x v="52"/>
    <x v="404"/>
    <x v="14"/>
    <n v="61"/>
    <n v="43095.44"/>
  </r>
  <r>
    <x v="52"/>
    <x v="405"/>
    <x v="0"/>
    <n v="1"/>
    <n v="613.14"/>
  </r>
  <r>
    <x v="52"/>
    <x v="405"/>
    <x v="179"/>
    <n v="1"/>
    <n v="241.43"/>
  </r>
  <r>
    <x v="52"/>
    <x v="405"/>
    <x v="116"/>
    <n v="1"/>
    <n v="3204.36"/>
  </r>
  <r>
    <x v="52"/>
    <x v="405"/>
    <x v="127"/>
    <n v="1"/>
    <n v="3204.36"/>
  </r>
  <r>
    <x v="52"/>
    <x v="406"/>
    <x v="14"/>
    <n v="4"/>
    <n v="7263.2900000000009"/>
  </r>
  <r>
    <x v="53"/>
    <x v="20"/>
    <x v="14"/>
    <n v="65"/>
    <n v="50358.73"/>
  </r>
  <r>
    <x v="54"/>
    <x v="407"/>
    <x v="1"/>
    <n v="9"/>
    <n v="12523.86"/>
  </r>
  <r>
    <x v="54"/>
    <x v="407"/>
    <x v="28"/>
    <n v="6"/>
    <n v="8316.6"/>
  </r>
  <r>
    <x v="54"/>
    <x v="407"/>
    <x v="51"/>
    <n v="1"/>
    <n v="443"/>
  </r>
  <r>
    <x v="54"/>
    <x v="407"/>
    <x v="58"/>
    <n v="54"/>
    <n v="34722"/>
  </r>
  <r>
    <x v="54"/>
    <x v="407"/>
    <x v="15"/>
    <n v="2"/>
    <n v="2239.48"/>
  </r>
  <r>
    <x v="54"/>
    <x v="407"/>
    <x v="4"/>
    <n v="4"/>
    <n v="3564.08"/>
  </r>
  <r>
    <x v="54"/>
    <x v="407"/>
    <x v="18"/>
    <n v="4"/>
    <n v="3479.92"/>
  </r>
  <r>
    <x v="54"/>
    <x v="407"/>
    <x v="6"/>
    <n v="6"/>
    <n v="7608.3599999999988"/>
  </r>
  <r>
    <x v="54"/>
    <x v="407"/>
    <x v="8"/>
    <n v="3"/>
    <n v="3173.6400000000003"/>
  </r>
  <r>
    <x v="54"/>
    <x v="407"/>
    <x v="31"/>
    <n v="2"/>
    <n v="1749.8400000000001"/>
  </r>
  <r>
    <x v="54"/>
    <x v="407"/>
    <x v="50"/>
    <n v="1"/>
    <n v="513.33999999999992"/>
  </r>
  <r>
    <x v="54"/>
    <x v="408"/>
    <x v="14"/>
    <n v="92"/>
    <n v="78334.12"/>
  </r>
  <r>
    <x v="54"/>
    <x v="409"/>
    <x v="18"/>
    <n v="1"/>
    <n v="869.98"/>
  </r>
  <r>
    <x v="54"/>
    <x v="410"/>
    <x v="14"/>
    <n v="1"/>
    <n v="869.98"/>
  </r>
  <r>
    <x v="54"/>
    <x v="411"/>
    <x v="36"/>
    <n v="4"/>
    <n v="2785.44"/>
  </r>
  <r>
    <x v="54"/>
    <x v="411"/>
    <x v="0"/>
    <n v="2"/>
    <n v="1226.28"/>
  </r>
  <r>
    <x v="54"/>
    <x v="411"/>
    <x v="37"/>
    <n v="1"/>
    <n v="674.44"/>
  </r>
  <r>
    <x v="54"/>
    <x v="411"/>
    <x v="1"/>
    <n v="1"/>
    <n v="1391.54"/>
  </r>
  <r>
    <x v="54"/>
    <x v="411"/>
    <x v="28"/>
    <n v="13"/>
    <n v="18019.3"/>
  </r>
  <r>
    <x v="54"/>
    <x v="411"/>
    <x v="16"/>
    <n v="2"/>
    <n v="745.07999999999993"/>
  </r>
  <r>
    <x v="54"/>
    <x v="411"/>
    <x v="58"/>
    <n v="53"/>
    <n v="34079"/>
  </r>
  <r>
    <x v="54"/>
    <x v="411"/>
    <x v="2"/>
    <n v="6"/>
    <n v="3791.28"/>
  </r>
  <r>
    <x v="54"/>
    <x v="411"/>
    <x v="15"/>
    <n v="1"/>
    <n v="1119.74"/>
  </r>
  <r>
    <x v="54"/>
    <x v="411"/>
    <x v="17"/>
    <n v="7"/>
    <n v="5964.28"/>
  </r>
  <r>
    <x v="54"/>
    <x v="411"/>
    <x v="4"/>
    <n v="9"/>
    <n v="8019.1800000000021"/>
  </r>
  <r>
    <x v="54"/>
    <x v="411"/>
    <x v="18"/>
    <n v="16"/>
    <n v="13919.679999999995"/>
  </r>
  <r>
    <x v="54"/>
    <x v="411"/>
    <x v="19"/>
    <n v="1"/>
    <n v="546.04"/>
  </r>
  <r>
    <x v="54"/>
    <x v="411"/>
    <x v="6"/>
    <n v="6"/>
    <n v="7608.3599999999988"/>
  </r>
  <r>
    <x v="54"/>
    <x v="411"/>
    <x v="7"/>
    <n v="3"/>
    <n v="1017.06"/>
  </r>
  <r>
    <x v="54"/>
    <x v="411"/>
    <x v="8"/>
    <n v="1"/>
    <n v="1057.8800000000001"/>
  </r>
  <r>
    <x v="54"/>
    <x v="411"/>
    <x v="32"/>
    <n v="1"/>
    <n v="509.86"/>
  </r>
  <r>
    <x v="54"/>
    <x v="411"/>
    <x v="92"/>
    <n v="6"/>
    <n v="3085.02"/>
  </r>
  <r>
    <x v="54"/>
    <x v="411"/>
    <x v="33"/>
    <n v="21"/>
    <n v="9203.0399999999972"/>
  </r>
  <r>
    <x v="54"/>
    <x v="411"/>
    <x v="9"/>
    <n v="1"/>
    <n v="2003.42"/>
  </r>
  <r>
    <x v="54"/>
    <x v="411"/>
    <x v="116"/>
    <n v="1"/>
    <n v="3204.36"/>
  </r>
  <r>
    <x v="54"/>
    <x v="411"/>
    <x v="127"/>
    <n v="1"/>
    <n v="3204.36"/>
  </r>
  <r>
    <x v="54"/>
    <x v="411"/>
    <x v="66"/>
    <n v="1"/>
    <n v="91.490000000000009"/>
  </r>
  <r>
    <x v="54"/>
    <x v="411"/>
    <x v="79"/>
    <n v="1"/>
    <n v="247.46"/>
  </r>
  <r>
    <x v="54"/>
    <x v="411"/>
    <x v="20"/>
    <n v="1"/>
    <n v="902.74"/>
  </r>
  <r>
    <x v="54"/>
    <x v="411"/>
    <x v="50"/>
    <n v="1"/>
    <n v="513.33999999999992"/>
  </r>
  <r>
    <x v="54"/>
    <x v="411"/>
    <x v="144"/>
    <n v="2"/>
    <n v="962.98"/>
  </r>
  <r>
    <x v="54"/>
    <x v="411"/>
    <x v="147"/>
    <n v="1"/>
    <n v="555.83000000000004"/>
  </r>
  <r>
    <x v="54"/>
    <x v="411"/>
    <x v="161"/>
    <n v="1"/>
    <n v="284.06"/>
  </r>
  <r>
    <x v="54"/>
    <x v="411"/>
    <x v="47"/>
    <n v="24"/>
    <n v="27937.920000000013"/>
  </r>
  <r>
    <x v="54"/>
    <x v="411"/>
    <x v="99"/>
    <n v="4"/>
    <n v="3866.96"/>
  </r>
  <r>
    <x v="54"/>
    <x v="411"/>
    <x v="12"/>
    <n v="4"/>
    <n v="1225.8800000000001"/>
  </r>
  <r>
    <x v="54"/>
    <x v="412"/>
    <x v="14"/>
    <n v="197"/>
    <n v="159763.30000000002"/>
  </r>
  <r>
    <x v="54"/>
    <x v="413"/>
    <x v="0"/>
    <n v="4"/>
    <n v="2452.56"/>
  </r>
  <r>
    <x v="54"/>
    <x v="413"/>
    <x v="1"/>
    <n v="1"/>
    <n v="1391.54"/>
  </r>
  <r>
    <x v="54"/>
    <x v="413"/>
    <x v="58"/>
    <n v="22"/>
    <n v="14146"/>
  </r>
  <r>
    <x v="54"/>
    <x v="413"/>
    <x v="4"/>
    <n v="4"/>
    <n v="3564.08"/>
  </r>
  <r>
    <x v="54"/>
    <x v="413"/>
    <x v="18"/>
    <n v="3"/>
    <n v="2609.94"/>
  </r>
  <r>
    <x v="54"/>
    <x v="413"/>
    <x v="7"/>
    <n v="1"/>
    <n v="339.02"/>
  </r>
  <r>
    <x v="54"/>
    <x v="413"/>
    <x v="32"/>
    <n v="1"/>
    <n v="509.86"/>
  </r>
  <r>
    <x v="54"/>
    <x v="414"/>
    <x v="14"/>
    <n v="36"/>
    <n v="25013"/>
  </r>
  <r>
    <x v="54"/>
    <x v="415"/>
    <x v="18"/>
    <n v="1"/>
    <n v="869.98"/>
  </r>
  <r>
    <x v="54"/>
    <x v="415"/>
    <x v="7"/>
    <n v="5"/>
    <n v="1695.1"/>
  </r>
  <r>
    <x v="54"/>
    <x v="415"/>
    <x v="12"/>
    <n v="1"/>
    <n v="306.47000000000003"/>
  </r>
  <r>
    <x v="54"/>
    <x v="416"/>
    <x v="14"/>
    <n v="7"/>
    <n v="2871.55"/>
  </r>
  <r>
    <x v="54"/>
    <x v="417"/>
    <x v="0"/>
    <n v="5"/>
    <n v="3065.7"/>
  </r>
  <r>
    <x v="54"/>
    <x v="417"/>
    <x v="1"/>
    <n v="1"/>
    <n v="1391.54"/>
  </r>
  <r>
    <x v="54"/>
    <x v="417"/>
    <x v="28"/>
    <n v="4"/>
    <n v="5544.4"/>
  </r>
  <r>
    <x v="54"/>
    <x v="417"/>
    <x v="34"/>
    <n v="2"/>
    <n v="944.86"/>
  </r>
  <r>
    <x v="54"/>
    <x v="417"/>
    <x v="16"/>
    <n v="1"/>
    <n v="372.53999999999996"/>
  </r>
  <r>
    <x v="54"/>
    <x v="417"/>
    <x v="51"/>
    <n v="30"/>
    <n v="13290"/>
  </r>
  <r>
    <x v="54"/>
    <x v="417"/>
    <x v="43"/>
    <n v="1"/>
    <n v="403"/>
  </r>
  <r>
    <x v="54"/>
    <x v="417"/>
    <x v="17"/>
    <n v="2"/>
    <n v="1704.08"/>
  </r>
  <r>
    <x v="54"/>
    <x v="417"/>
    <x v="4"/>
    <n v="1"/>
    <n v="891.02"/>
  </r>
  <r>
    <x v="54"/>
    <x v="417"/>
    <x v="18"/>
    <n v="2"/>
    <n v="1739.96"/>
  </r>
  <r>
    <x v="54"/>
    <x v="417"/>
    <x v="7"/>
    <n v="12"/>
    <n v="4068.24"/>
  </r>
  <r>
    <x v="54"/>
    <x v="417"/>
    <x v="76"/>
    <n v="2"/>
    <n v="773.74"/>
  </r>
  <r>
    <x v="54"/>
    <x v="417"/>
    <x v="140"/>
    <n v="1"/>
    <n v="1514.26"/>
  </r>
  <r>
    <x v="54"/>
    <x v="417"/>
    <x v="8"/>
    <n v="1"/>
    <n v="1057.8800000000001"/>
  </r>
  <r>
    <x v="54"/>
    <x v="417"/>
    <x v="92"/>
    <n v="1"/>
    <n v="514.16999999999996"/>
  </r>
  <r>
    <x v="54"/>
    <x v="417"/>
    <x v="33"/>
    <n v="1"/>
    <n v="438.24"/>
  </r>
  <r>
    <x v="54"/>
    <x v="417"/>
    <x v="9"/>
    <n v="1"/>
    <n v="2003.42"/>
  </r>
  <r>
    <x v="54"/>
    <x v="417"/>
    <x v="35"/>
    <n v="1"/>
    <n v="1088.4000000000001"/>
  </r>
  <r>
    <x v="54"/>
    <x v="417"/>
    <x v="79"/>
    <n v="1"/>
    <n v="247.46"/>
  </r>
  <r>
    <x v="54"/>
    <x v="417"/>
    <x v="129"/>
    <n v="1"/>
    <n v="664.52"/>
  </r>
  <r>
    <x v="54"/>
    <x v="417"/>
    <x v="47"/>
    <n v="3"/>
    <n v="3492.24"/>
  </r>
  <r>
    <x v="54"/>
    <x v="417"/>
    <x v="99"/>
    <n v="1"/>
    <n v="966.74"/>
  </r>
  <r>
    <x v="54"/>
    <x v="417"/>
    <x v="12"/>
    <n v="7"/>
    <n v="2145.29"/>
  </r>
  <r>
    <x v="54"/>
    <x v="418"/>
    <x v="14"/>
    <n v="82"/>
    <n v="48321.69999999999"/>
  </r>
  <r>
    <x v="54"/>
    <x v="419"/>
    <x v="36"/>
    <n v="1"/>
    <n v="696.36"/>
  </r>
  <r>
    <x v="54"/>
    <x v="419"/>
    <x v="37"/>
    <n v="1"/>
    <n v="674.44"/>
  </r>
  <r>
    <x v="54"/>
    <x v="419"/>
    <x v="1"/>
    <n v="6"/>
    <n v="8349.24"/>
  </r>
  <r>
    <x v="54"/>
    <x v="419"/>
    <x v="41"/>
    <n v="2"/>
    <n v="2779.52"/>
  </r>
  <r>
    <x v="54"/>
    <x v="419"/>
    <x v="132"/>
    <n v="1"/>
    <n v="225.86"/>
  </r>
  <r>
    <x v="54"/>
    <x v="419"/>
    <x v="58"/>
    <n v="27"/>
    <n v="17361"/>
  </r>
  <r>
    <x v="54"/>
    <x v="419"/>
    <x v="15"/>
    <n v="1"/>
    <n v="1119.74"/>
  </r>
  <r>
    <x v="54"/>
    <x v="419"/>
    <x v="17"/>
    <n v="4"/>
    <n v="3408.16"/>
  </r>
  <r>
    <x v="54"/>
    <x v="419"/>
    <x v="4"/>
    <n v="6"/>
    <n v="5346.1200000000008"/>
  </r>
  <r>
    <x v="54"/>
    <x v="419"/>
    <x v="18"/>
    <n v="13"/>
    <n v="11309.739999999996"/>
  </r>
  <r>
    <x v="54"/>
    <x v="419"/>
    <x v="8"/>
    <n v="1"/>
    <n v="1057.8800000000001"/>
  </r>
  <r>
    <x v="54"/>
    <x v="419"/>
    <x v="33"/>
    <n v="9"/>
    <n v="3944.1599999999989"/>
  </r>
  <r>
    <x v="54"/>
    <x v="419"/>
    <x v="123"/>
    <n v="4"/>
    <n v="2472.6"/>
  </r>
  <r>
    <x v="54"/>
    <x v="420"/>
    <x v="14"/>
    <n v="76"/>
    <n v="58744.82"/>
  </r>
  <r>
    <x v="54"/>
    <x v="421"/>
    <x v="1"/>
    <n v="2"/>
    <n v="2783.08"/>
  </r>
  <r>
    <x v="54"/>
    <x v="421"/>
    <x v="78"/>
    <n v="1"/>
    <n v="360.65999999999997"/>
  </r>
  <r>
    <x v="54"/>
    <x v="421"/>
    <x v="12"/>
    <n v="1"/>
    <n v="306.47000000000003"/>
  </r>
  <r>
    <x v="54"/>
    <x v="422"/>
    <x v="14"/>
    <n v="4"/>
    <n v="3450.21"/>
  </r>
  <r>
    <x v="54"/>
    <x v="423"/>
    <x v="37"/>
    <n v="1"/>
    <n v="674.44"/>
  </r>
  <r>
    <x v="54"/>
    <x v="423"/>
    <x v="180"/>
    <n v="4"/>
    <n v="13430.96"/>
  </r>
  <r>
    <x v="54"/>
    <x v="423"/>
    <x v="1"/>
    <n v="1"/>
    <n v="1391.54"/>
  </r>
  <r>
    <x v="54"/>
    <x v="423"/>
    <x v="4"/>
    <n v="1"/>
    <n v="891.02"/>
  </r>
  <r>
    <x v="54"/>
    <x v="423"/>
    <x v="123"/>
    <n v="2"/>
    <n v="1236.3"/>
  </r>
  <r>
    <x v="54"/>
    <x v="424"/>
    <x v="14"/>
    <n v="9"/>
    <n v="17624.259999999998"/>
  </r>
  <r>
    <x v="54"/>
    <x v="425"/>
    <x v="58"/>
    <n v="8"/>
    <n v="5144"/>
  </r>
  <r>
    <x v="54"/>
    <x v="425"/>
    <x v="18"/>
    <n v="1"/>
    <n v="869.98"/>
  </r>
  <r>
    <x v="54"/>
    <x v="425"/>
    <x v="19"/>
    <n v="1"/>
    <n v="546.04"/>
  </r>
  <r>
    <x v="54"/>
    <x v="425"/>
    <x v="92"/>
    <n v="2"/>
    <n v="1028.3399999999999"/>
  </r>
  <r>
    <x v="54"/>
    <x v="425"/>
    <x v="9"/>
    <n v="1"/>
    <n v="2003.42"/>
  </r>
  <r>
    <x v="54"/>
    <x v="426"/>
    <x v="14"/>
    <n v="13"/>
    <n v="9591.7799999999988"/>
  </r>
  <r>
    <x v="54"/>
    <x v="427"/>
    <x v="0"/>
    <n v="1"/>
    <n v="613.14"/>
  </r>
  <r>
    <x v="54"/>
    <x v="427"/>
    <x v="37"/>
    <n v="2"/>
    <n v="1348.88"/>
  </r>
  <r>
    <x v="54"/>
    <x v="427"/>
    <x v="17"/>
    <n v="1"/>
    <n v="852.04"/>
  </r>
  <r>
    <x v="54"/>
    <x v="427"/>
    <x v="18"/>
    <n v="3"/>
    <n v="2609.94"/>
  </r>
  <r>
    <x v="54"/>
    <x v="427"/>
    <x v="6"/>
    <n v="2"/>
    <n v="2536.12"/>
  </r>
  <r>
    <x v="54"/>
    <x v="427"/>
    <x v="33"/>
    <n v="2"/>
    <n v="876.48"/>
  </r>
  <r>
    <x v="54"/>
    <x v="427"/>
    <x v="9"/>
    <n v="2"/>
    <n v="4006.84"/>
  </r>
  <r>
    <x v="54"/>
    <x v="427"/>
    <x v="79"/>
    <n v="1"/>
    <n v="247.46"/>
  </r>
  <r>
    <x v="54"/>
    <x v="428"/>
    <x v="14"/>
    <n v="14"/>
    <n v="13090.9"/>
  </r>
  <r>
    <x v="54"/>
    <x v="429"/>
    <x v="37"/>
    <n v="3"/>
    <n v="2023.3200000000002"/>
  </r>
  <r>
    <x v="54"/>
    <x v="429"/>
    <x v="153"/>
    <n v="1"/>
    <n v="970.74"/>
  </r>
  <r>
    <x v="54"/>
    <x v="429"/>
    <x v="51"/>
    <n v="11"/>
    <n v="4873"/>
  </r>
  <r>
    <x v="54"/>
    <x v="429"/>
    <x v="33"/>
    <n v="3"/>
    <n v="1314.72"/>
  </r>
  <r>
    <x v="54"/>
    <x v="429"/>
    <x v="113"/>
    <n v="1"/>
    <n v="205.53"/>
  </r>
  <r>
    <x v="54"/>
    <x v="429"/>
    <x v="70"/>
    <n v="1"/>
    <n v="268.41000000000003"/>
  </r>
  <r>
    <x v="54"/>
    <x v="429"/>
    <x v="47"/>
    <n v="4"/>
    <n v="4656.32"/>
  </r>
  <r>
    <x v="54"/>
    <x v="429"/>
    <x v="12"/>
    <n v="3"/>
    <n v="919.41000000000008"/>
  </r>
  <r>
    <x v="54"/>
    <x v="430"/>
    <x v="14"/>
    <n v="27"/>
    <n v="15231.45"/>
  </r>
  <r>
    <x v="54"/>
    <x v="431"/>
    <x v="1"/>
    <n v="2"/>
    <n v="2783.08"/>
  </r>
  <r>
    <x v="54"/>
    <x v="431"/>
    <x v="18"/>
    <n v="2"/>
    <n v="1739.96"/>
  </r>
  <r>
    <x v="54"/>
    <x v="431"/>
    <x v="6"/>
    <n v="1"/>
    <n v="1268.06"/>
  </r>
  <r>
    <x v="54"/>
    <x v="432"/>
    <x v="14"/>
    <n v="5"/>
    <n v="5791.1"/>
  </r>
  <r>
    <x v="54"/>
    <x v="433"/>
    <x v="0"/>
    <n v="2"/>
    <n v="1226.28"/>
  </r>
  <r>
    <x v="54"/>
    <x v="433"/>
    <x v="37"/>
    <n v="1"/>
    <n v="674.44"/>
  </r>
  <r>
    <x v="54"/>
    <x v="433"/>
    <x v="1"/>
    <n v="7"/>
    <n v="9740.7799999999988"/>
  </r>
  <r>
    <x v="54"/>
    <x v="433"/>
    <x v="40"/>
    <n v="1"/>
    <n v="372.53999999999996"/>
  </r>
  <r>
    <x v="54"/>
    <x v="433"/>
    <x v="15"/>
    <n v="17"/>
    <n v="19035.580000000002"/>
  </r>
  <r>
    <x v="54"/>
    <x v="433"/>
    <x v="3"/>
    <n v="2"/>
    <n v="2159.6800000000003"/>
  </r>
  <r>
    <x v="54"/>
    <x v="433"/>
    <x v="17"/>
    <n v="1"/>
    <n v="852.04"/>
  </r>
  <r>
    <x v="54"/>
    <x v="433"/>
    <x v="4"/>
    <n v="3"/>
    <n v="2673.06"/>
  </r>
  <r>
    <x v="54"/>
    <x v="433"/>
    <x v="74"/>
    <n v="1"/>
    <n v="515.12"/>
  </r>
  <r>
    <x v="54"/>
    <x v="433"/>
    <x v="12"/>
    <n v="1"/>
    <n v="306.47000000000003"/>
  </r>
  <r>
    <x v="54"/>
    <x v="434"/>
    <x v="14"/>
    <n v="36"/>
    <n v="37555.990000000005"/>
  </r>
  <r>
    <x v="54"/>
    <x v="435"/>
    <x v="36"/>
    <n v="6"/>
    <n v="4178.16"/>
  </r>
  <r>
    <x v="54"/>
    <x v="435"/>
    <x v="0"/>
    <n v="4"/>
    <n v="2452.56"/>
  </r>
  <r>
    <x v="54"/>
    <x v="435"/>
    <x v="37"/>
    <n v="12"/>
    <n v="8093.2800000000025"/>
  </r>
  <r>
    <x v="54"/>
    <x v="435"/>
    <x v="138"/>
    <n v="2"/>
    <n v="460.74"/>
  </r>
  <r>
    <x v="54"/>
    <x v="435"/>
    <x v="177"/>
    <n v="1"/>
    <n v="316.48"/>
  </r>
  <r>
    <x v="54"/>
    <x v="435"/>
    <x v="180"/>
    <n v="4"/>
    <n v="13430.96"/>
  </r>
  <r>
    <x v="54"/>
    <x v="435"/>
    <x v="112"/>
    <n v="5"/>
    <n v="15706.6"/>
  </r>
  <r>
    <x v="54"/>
    <x v="435"/>
    <x v="80"/>
    <n v="4"/>
    <n v="12330.720000000001"/>
  </r>
  <r>
    <x v="54"/>
    <x v="435"/>
    <x v="39"/>
    <n v="23"/>
    <n v="53122.64"/>
  </r>
  <r>
    <x v="54"/>
    <x v="435"/>
    <x v="154"/>
    <n v="13"/>
    <n v="42517.020000000004"/>
  </r>
  <r>
    <x v="54"/>
    <x v="435"/>
    <x v="181"/>
    <n v="1"/>
    <n v="2429.44"/>
  </r>
  <r>
    <x v="54"/>
    <x v="435"/>
    <x v="182"/>
    <n v="2"/>
    <n v="427.26"/>
  </r>
  <r>
    <x v="54"/>
    <x v="435"/>
    <x v="125"/>
    <n v="1"/>
    <n v="549.72"/>
  </r>
  <r>
    <x v="54"/>
    <x v="435"/>
    <x v="1"/>
    <n v="3"/>
    <n v="4174.62"/>
  </r>
  <r>
    <x v="54"/>
    <x v="435"/>
    <x v="34"/>
    <n v="1"/>
    <n v="472.43"/>
  </r>
  <r>
    <x v="54"/>
    <x v="435"/>
    <x v="153"/>
    <n v="17"/>
    <n v="16502.579999999998"/>
  </r>
  <r>
    <x v="54"/>
    <x v="435"/>
    <x v="56"/>
    <n v="1"/>
    <n v="389.64"/>
  </r>
  <r>
    <x v="54"/>
    <x v="435"/>
    <x v="183"/>
    <n v="11"/>
    <n v="7438.8600000000015"/>
  </r>
  <r>
    <x v="54"/>
    <x v="435"/>
    <x v="85"/>
    <n v="1"/>
    <n v="358.58000000000004"/>
  </r>
  <r>
    <x v="54"/>
    <x v="435"/>
    <x v="3"/>
    <n v="2"/>
    <n v="2159.6800000000003"/>
  </r>
  <r>
    <x v="54"/>
    <x v="435"/>
    <x v="17"/>
    <n v="2"/>
    <n v="1704.08"/>
  </r>
  <r>
    <x v="54"/>
    <x v="435"/>
    <x v="4"/>
    <n v="7"/>
    <n v="6237.1400000000012"/>
  </r>
  <r>
    <x v="54"/>
    <x v="435"/>
    <x v="18"/>
    <n v="10"/>
    <n v="8699.7999999999975"/>
  </r>
  <r>
    <x v="54"/>
    <x v="435"/>
    <x v="60"/>
    <n v="1"/>
    <n v="753.9"/>
  </r>
  <r>
    <x v="54"/>
    <x v="435"/>
    <x v="78"/>
    <n v="3"/>
    <n v="1081.98"/>
  </r>
  <r>
    <x v="54"/>
    <x v="435"/>
    <x v="173"/>
    <n v="9"/>
    <n v="9657.1800000000021"/>
  </r>
  <r>
    <x v="54"/>
    <x v="435"/>
    <x v="140"/>
    <n v="4"/>
    <n v="6057.04"/>
  </r>
  <r>
    <x v="54"/>
    <x v="435"/>
    <x v="106"/>
    <n v="6"/>
    <n v="2901.3"/>
  </r>
  <r>
    <x v="54"/>
    <x v="435"/>
    <x v="156"/>
    <n v="2"/>
    <n v="753.5"/>
  </r>
  <r>
    <x v="54"/>
    <x v="435"/>
    <x v="63"/>
    <n v="8"/>
    <n v="12824"/>
  </r>
  <r>
    <x v="54"/>
    <x v="435"/>
    <x v="126"/>
    <n v="5"/>
    <n v="3260.7999999999997"/>
  </r>
  <r>
    <x v="54"/>
    <x v="435"/>
    <x v="33"/>
    <n v="28"/>
    <n v="12270.719999999996"/>
  </r>
  <r>
    <x v="54"/>
    <x v="435"/>
    <x v="9"/>
    <n v="33"/>
    <n v="66112.859999999957"/>
  </r>
  <r>
    <x v="54"/>
    <x v="435"/>
    <x v="116"/>
    <n v="1"/>
    <n v="3204.36"/>
  </r>
  <r>
    <x v="54"/>
    <x v="435"/>
    <x v="127"/>
    <n v="3"/>
    <n v="9613.08"/>
  </r>
  <r>
    <x v="54"/>
    <x v="435"/>
    <x v="107"/>
    <n v="1"/>
    <n v="277.48"/>
  </r>
  <r>
    <x v="54"/>
    <x v="435"/>
    <x v="184"/>
    <n v="1"/>
    <n v="213.3"/>
  </r>
  <r>
    <x v="54"/>
    <x v="435"/>
    <x v="65"/>
    <n v="13"/>
    <n v="7689.5"/>
  </r>
  <r>
    <x v="54"/>
    <x v="435"/>
    <x v="66"/>
    <n v="8"/>
    <n v="731.92000000000007"/>
  </r>
  <r>
    <x v="54"/>
    <x v="435"/>
    <x v="79"/>
    <n v="24"/>
    <n v="5939.04"/>
  </r>
  <r>
    <x v="54"/>
    <x v="435"/>
    <x v="48"/>
    <n v="6"/>
    <n v="4190.88"/>
  </r>
  <r>
    <x v="54"/>
    <x v="435"/>
    <x v="185"/>
    <n v="1"/>
    <n v="384.33000000000004"/>
  </r>
  <r>
    <x v="54"/>
    <x v="435"/>
    <x v="123"/>
    <n v="17"/>
    <n v="10508.549999999997"/>
  </r>
  <r>
    <x v="54"/>
    <x v="435"/>
    <x v="143"/>
    <n v="2"/>
    <n v="482.3"/>
  </r>
  <r>
    <x v="54"/>
    <x v="435"/>
    <x v="151"/>
    <n v="1"/>
    <n v="192.6"/>
  </r>
  <r>
    <x v="54"/>
    <x v="435"/>
    <x v="186"/>
    <n v="1"/>
    <n v="432.14"/>
  </r>
  <r>
    <x v="54"/>
    <x v="435"/>
    <x v="72"/>
    <n v="1"/>
    <n v="503.66999999999996"/>
  </r>
  <r>
    <x v="54"/>
    <x v="435"/>
    <x v="97"/>
    <n v="2"/>
    <n v="482.86"/>
  </r>
  <r>
    <x v="54"/>
    <x v="435"/>
    <x v="52"/>
    <n v="3"/>
    <n v="2265.54"/>
  </r>
  <r>
    <x v="54"/>
    <x v="435"/>
    <x v="175"/>
    <n v="1"/>
    <n v="1635.27"/>
  </r>
  <r>
    <x v="54"/>
    <x v="435"/>
    <x v="187"/>
    <n v="1"/>
    <n v="268.41999999999996"/>
  </r>
  <r>
    <x v="54"/>
    <x v="435"/>
    <x v="161"/>
    <n v="1"/>
    <n v="284.06"/>
  </r>
  <r>
    <x v="54"/>
    <x v="435"/>
    <x v="188"/>
    <n v="1"/>
    <n v="203.12"/>
  </r>
  <r>
    <x v="54"/>
    <x v="435"/>
    <x v="189"/>
    <n v="1"/>
    <n v="444.08000000000004"/>
  </r>
  <r>
    <x v="54"/>
    <x v="435"/>
    <x v="190"/>
    <n v="3"/>
    <n v="852.81"/>
  </r>
  <r>
    <x v="54"/>
    <x v="435"/>
    <x v="27"/>
    <n v="11"/>
    <n v="7647.6399999999985"/>
  </r>
  <r>
    <x v="54"/>
    <x v="435"/>
    <x v="191"/>
    <n v="1"/>
    <n v="336.6"/>
  </r>
  <r>
    <x v="54"/>
    <x v="435"/>
    <x v="155"/>
    <n v="14"/>
    <n v="4419.1000000000004"/>
  </r>
  <r>
    <x v="54"/>
    <x v="435"/>
    <x v="75"/>
    <n v="17"/>
    <n v="26047.74"/>
  </r>
  <r>
    <x v="54"/>
    <x v="435"/>
    <x v="192"/>
    <n v="8"/>
    <n v="5031.68"/>
  </r>
  <r>
    <x v="54"/>
    <x v="435"/>
    <x v="131"/>
    <n v="4"/>
    <n v="1878.1999999999998"/>
  </r>
  <r>
    <x v="54"/>
    <x v="435"/>
    <x v="100"/>
    <n v="3"/>
    <n v="1232.25"/>
  </r>
  <r>
    <x v="54"/>
    <x v="435"/>
    <x v="150"/>
    <n v="6"/>
    <n v="3839.04"/>
  </r>
  <r>
    <x v="54"/>
    <x v="435"/>
    <x v="102"/>
    <n v="2"/>
    <n v="10160.560000000001"/>
  </r>
  <r>
    <x v="54"/>
    <x v="436"/>
    <x v="14"/>
    <n v="391"/>
    <n v="431218.39"/>
  </r>
  <r>
    <x v="55"/>
    <x v="20"/>
    <x v="14"/>
    <n v="990"/>
    <n v="907472.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ela dinâmica14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5:D99" firstHeaderRow="1" firstDataRow="2" firstDataCol="1"/>
  <pivotFields count="6">
    <pivotField compact="0" outline="0" subtotalTop="0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compact="0" outline="0" subtotalTop="0" showAll="0">
      <items count="347">
        <item x="268"/>
        <item x="210"/>
        <item x="287"/>
        <item x="0"/>
        <item x="303"/>
        <item x="253"/>
        <item x="56"/>
        <item x="113"/>
        <item x="327"/>
        <item x="278"/>
        <item x="15"/>
        <item x="57"/>
        <item x="225"/>
        <item x="279"/>
        <item x="1"/>
        <item x="184"/>
        <item x="2"/>
        <item x="27"/>
        <item x="288"/>
        <item x="106"/>
        <item x="143"/>
        <item x="16"/>
        <item x="58"/>
        <item x="97"/>
        <item x="28"/>
        <item x="328"/>
        <item x="114"/>
        <item x="185"/>
        <item x="17"/>
        <item x="115"/>
        <item x="144"/>
        <item x="289"/>
        <item x="218"/>
        <item x="329"/>
        <item x="290"/>
        <item x="186"/>
        <item x="132"/>
        <item x="241"/>
        <item x="330"/>
        <item x="269"/>
        <item x="133"/>
        <item x="29"/>
        <item x="18"/>
        <item x="98"/>
        <item x="30"/>
        <item x="145"/>
        <item x="99"/>
        <item x="162"/>
        <item x="49"/>
        <item x="79"/>
        <item x="173"/>
        <item x="331"/>
        <item x="80"/>
        <item x="116"/>
        <item x="146"/>
        <item x="44"/>
        <item x="316"/>
        <item x="280"/>
        <item x="242"/>
        <item x="117"/>
        <item x="107"/>
        <item x="231"/>
        <item x="332"/>
        <item x="291"/>
        <item x="205"/>
        <item x="59"/>
        <item x="174"/>
        <item x="333"/>
        <item x="304"/>
        <item x="3"/>
        <item x="81"/>
        <item x="254"/>
        <item x="19"/>
        <item x="4"/>
        <item x="118"/>
        <item x="211"/>
        <item x="147"/>
        <item x="243"/>
        <item x="50"/>
        <item x="255"/>
        <item x="292"/>
        <item x="60"/>
        <item x="45"/>
        <item x="334"/>
        <item x="31"/>
        <item x="61"/>
        <item x="335"/>
        <item x="244"/>
        <item x="226"/>
        <item x="245"/>
        <item x="20"/>
        <item x="187"/>
        <item x="5"/>
        <item x="21"/>
        <item x="51"/>
        <item x="188"/>
        <item x="46"/>
        <item x="256"/>
        <item x="336"/>
        <item x="6"/>
        <item x="32"/>
        <item x="7"/>
        <item x="293"/>
        <item x="219"/>
        <item x="82"/>
        <item x="62"/>
        <item x="281"/>
        <item x="163"/>
        <item x="148"/>
        <item x="22"/>
        <item x="317"/>
        <item x="63"/>
        <item x="119"/>
        <item x="212"/>
        <item x="149"/>
        <item x="52"/>
        <item x="83"/>
        <item x="220"/>
        <item x="134"/>
        <item x="84"/>
        <item x="150"/>
        <item x="33"/>
        <item x="164"/>
        <item x="120"/>
        <item x="34"/>
        <item x="135"/>
        <item x="151"/>
        <item x="305"/>
        <item x="189"/>
        <item x="270"/>
        <item x="121"/>
        <item x="100"/>
        <item x="85"/>
        <item x="318"/>
        <item x="165"/>
        <item x="108"/>
        <item x="8"/>
        <item x="64"/>
        <item x="190"/>
        <item x="65"/>
        <item x="101"/>
        <item x="191"/>
        <item x="192"/>
        <item x="271"/>
        <item x="66"/>
        <item x="122"/>
        <item x="221"/>
        <item x="136"/>
        <item x="152"/>
        <item x="109"/>
        <item x="137"/>
        <item x="193"/>
        <item x="194"/>
        <item x="123"/>
        <item x="153"/>
        <item x="306"/>
        <item x="195"/>
        <item x="166"/>
        <item x="9"/>
        <item x="307"/>
        <item x="232"/>
        <item x="154"/>
        <item x="222"/>
        <item x="167"/>
        <item x="10"/>
        <item x="155"/>
        <item x="196"/>
        <item x="168"/>
        <item x="257"/>
        <item x="197"/>
        <item x="282"/>
        <item x="169"/>
        <item x="35"/>
        <item x="319"/>
        <item x="86"/>
        <item x="246"/>
        <item x="87"/>
        <item x="175"/>
        <item x="198"/>
        <item x="283"/>
        <item x="258"/>
        <item x="11"/>
        <item x="199"/>
        <item x="124"/>
        <item x="206"/>
        <item x="308"/>
        <item x="125"/>
        <item x="156"/>
        <item x="36"/>
        <item x="200"/>
        <item x="309"/>
        <item x="138"/>
        <item x="201"/>
        <item x="294"/>
        <item x="126"/>
        <item x="233"/>
        <item x="272"/>
        <item x="37"/>
        <item x="23"/>
        <item x="139"/>
        <item x="38"/>
        <item x="213"/>
        <item x="234"/>
        <item x="337"/>
        <item x="170"/>
        <item x="88"/>
        <item x="39"/>
        <item x="202"/>
        <item x="53"/>
        <item x="157"/>
        <item x="110"/>
        <item x="47"/>
        <item x="310"/>
        <item x="176"/>
        <item x="259"/>
        <item x="177"/>
        <item x="338"/>
        <item x="295"/>
        <item x="102"/>
        <item x="178"/>
        <item x="89"/>
        <item x="311"/>
        <item x="127"/>
        <item x="67"/>
        <item x="103"/>
        <item x="260"/>
        <item x="320"/>
        <item x="296"/>
        <item x="171"/>
        <item x="68"/>
        <item x="321"/>
        <item x="203"/>
        <item x="227"/>
        <item x="312"/>
        <item x="273"/>
        <item x="228"/>
        <item x="104"/>
        <item x="12"/>
        <item x="179"/>
        <item x="90"/>
        <item x="274"/>
        <item x="40"/>
        <item x="105"/>
        <item x="214"/>
        <item x="69"/>
        <item x="13"/>
        <item x="215"/>
        <item x="275"/>
        <item x="207"/>
        <item x="91"/>
        <item x="284"/>
        <item x="70"/>
        <item x="322"/>
        <item x="339"/>
        <item x="204"/>
        <item x="340"/>
        <item x="341"/>
        <item x="285"/>
        <item x="223"/>
        <item x="172"/>
        <item x="313"/>
        <item x="128"/>
        <item x="342"/>
        <item x="261"/>
        <item x="297"/>
        <item x="71"/>
        <item x="208"/>
        <item x="298"/>
        <item x="24"/>
        <item x="72"/>
        <item x="92"/>
        <item x="229"/>
        <item x="343"/>
        <item x="41"/>
        <item x="93"/>
        <item x="42"/>
        <item x="14"/>
        <item x="216"/>
        <item x="140"/>
        <item x="262"/>
        <item x="235"/>
        <item x="217"/>
        <item x="224"/>
        <item x="158"/>
        <item x="247"/>
        <item x="25"/>
        <item x="299"/>
        <item x="248"/>
        <item x="236"/>
        <item x="263"/>
        <item x="73"/>
        <item x="300"/>
        <item x="264"/>
        <item x="54"/>
        <item x="249"/>
        <item x="237"/>
        <item x="129"/>
        <item x="74"/>
        <item x="159"/>
        <item x="265"/>
        <item x="238"/>
        <item x="55"/>
        <item x="239"/>
        <item x="180"/>
        <item x="276"/>
        <item x="94"/>
        <item x="286"/>
        <item x="250"/>
        <item x="251"/>
        <item x="75"/>
        <item x="301"/>
        <item x="48"/>
        <item x="252"/>
        <item x="230"/>
        <item x="277"/>
        <item x="26"/>
        <item x="43"/>
        <item x="95"/>
        <item x="76"/>
        <item x="323"/>
        <item x="181"/>
        <item x="314"/>
        <item x="77"/>
        <item x="324"/>
        <item x="78"/>
        <item x="344"/>
        <item x="209"/>
        <item x="266"/>
        <item x="160"/>
        <item x="161"/>
        <item x="130"/>
        <item x="111"/>
        <item x="96"/>
        <item x="112"/>
        <item x="141"/>
        <item x="325"/>
        <item x="302"/>
        <item x="182"/>
        <item x="183"/>
        <item x="267"/>
        <item x="240"/>
        <item x="315"/>
        <item x="345"/>
        <item x="142"/>
        <item x="326"/>
        <item x="131"/>
        <item t="default"/>
      </items>
    </pivotField>
    <pivotField axis="axisRow" compact="0" outline="0" subtotalTop="0" showAll="0">
      <items count="93">
        <item x="23"/>
        <item x="40"/>
        <item x="43"/>
        <item x="47"/>
        <item x="69"/>
        <item x="82"/>
        <item x="70"/>
        <item x="57"/>
        <item x="30"/>
        <item x="10"/>
        <item x="4"/>
        <item x="58"/>
        <item x="65"/>
        <item x="9"/>
        <item x="26"/>
        <item x="27"/>
        <item x="32"/>
        <item x="15"/>
        <item x="75"/>
        <item x="62"/>
        <item x="49"/>
        <item x="28"/>
        <item x="0"/>
        <item x="1"/>
        <item x="78"/>
        <item x="3"/>
        <item x="67"/>
        <item x="20"/>
        <item x="16"/>
        <item x="2"/>
        <item x="81"/>
        <item x="59"/>
        <item x="22"/>
        <item x="80"/>
        <item x="77"/>
        <item x="12"/>
        <item x="8"/>
        <item x="41"/>
        <item x="29"/>
        <item x="50"/>
        <item x="31"/>
        <item x="51"/>
        <item x="25"/>
        <item x="73"/>
        <item x="36"/>
        <item x="42"/>
        <item x="45"/>
        <item x="44"/>
        <item x="86"/>
        <item x="76"/>
        <item x="48"/>
        <item x="35"/>
        <item x="52"/>
        <item x="46"/>
        <item x="54"/>
        <item x="55"/>
        <item x="37"/>
        <item x="63"/>
        <item x="14"/>
        <item x="5"/>
        <item x="13"/>
        <item x="53"/>
        <item x="17"/>
        <item x="87"/>
        <item x="38"/>
        <item x="34"/>
        <item x="84"/>
        <item x="71"/>
        <item x="11"/>
        <item x="56"/>
        <item x="60"/>
        <item x="85"/>
        <item x="88"/>
        <item x="61"/>
        <item x="39"/>
        <item x="6"/>
        <item x="72"/>
        <item x="7"/>
        <item x="64"/>
        <item x="19"/>
        <item x="68"/>
        <item x="21"/>
        <item x="74"/>
        <item x="79"/>
        <item x="18"/>
        <item x="66"/>
        <item x="24"/>
        <item x="89"/>
        <item x="83"/>
        <item x="90"/>
        <item x="91"/>
        <item x="33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numFmtId="43" outline="0" subtotalTop="0" showAll="0"/>
    <pivotField compact="0" outline="0" subtotalTop="0" showAll="0"/>
  </pivotFields>
  <rowFields count="1">
    <field x="2"/>
  </rowFields>
  <rowItems count="9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oma de RECURSO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3:D139" firstHeaderRow="0" firstDataRow="1" firstDataCol="2" rowPageCount="1" colPageCount="1"/>
  <pivotFields count="5">
    <pivotField axis="axisRow" compact="0" outline="0" showAll="0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  <pivotField axis="axisRow" compact="0" outline="0" showAll="0">
      <items count="556">
        <item x="427"/>
        <item x="428"/>
        <item x="441"/>
        <item x="442"/>
        <item x="0"/>
        <item x="1"/>
        <item x="473"/>
        <item x="474"/>
        <item x="399"/>
        <item x="400"/>
        <item x="173"/>
        <item x="174"/>
        <item x="521"/>
        <item x="522"/>
        <item x="437"/>
        <item x="438"/>
        <item x="21"/>
        <item x="22"/>
        <item x="83"/>
        <item x="84"/>
        <item x="357"/>
        <item x="358"/>
        <item x="2"/>
        <item x="3"/>
        <item x="297"/>
        <item x="298"/>
        <item x="4"/>
        <item x="5"/>
        <item x="39"/>
        <item x="40"/>
        <item x="443"/>
        <item x="444"/>
        <item x="165"/>
        <item x="166"/>
        <item x="233"/>
        <item x="234"/>
        <item x="149"/>
        <item x="150"/>
        <item x="41"/>
        <item x="42"/>
        <item x="523"/>
        <item x="524"/>
        <item x="175"/>
        <item x="176"/>
        <item x="299"/>
        <item x="300"/>
        <item x="23"/>
        <item x="24"/>
        <item x="177"/>
        <item x="178"/>
        <item x="235"/>
        <item x="236"/>
        <item x="445"/>
        <item x="446"/>
        <item x="525"/>
        <item x="526"/>
        <item x="447"/>
        <item x="448"/>
        <item x="211"/>
        <item x="212"/>
        <item x="373"/>
        <item x="374"/>
        <item x="527"/>
        <item x="528"/>
        <item x="213"/>
        <item x="214"/>
        <item x="43"/>
        <item x="44"/>
        <item x="151"/>
        <item x="152"/>
        <item x="45"/>
        <item x="46"/>
        <item x="71"/>
        <item x="72"/>
        <item x="119"/>
        <item x="120"/>
        <item x="283"/>
        <item x="284"/>
        <item x="529"/>
        <item x="530"/>
        <item x="179"/>
        <item x="180"/>
        <item x="237"/>
        <item x="238"/>
        <item x="67"/>
        <item x="68"/>
        <item x="499"/>
        <item x="500"/>
        <item x="439"/>
        <item x="440"/>
        <item x="375"/>
        <item x="376"/>
        <item x="181"/>
        <item x="182"/>
        <item x="531"/>
        <item x="532"/>
        <item x="449"/>
        <item x="450"/>
        <item x="85"/>
        <item x="86"/>
        <item x="285"/>
        <item x="286"/>
        <item x="533"/>
        <item x="534"/>
        <item x="475"/>
        <item x="476"/>
        <item x="6"/>
        <item x="7"/>
        <item x="121"/>
        <item x="122"/>
        <item x="401"/>
        <item x="402"/>
        <item x="25"/>
        <item x="26"/>
        <item x="183"/>
        <item x="184"/>
        <item x="335"/>
        <item x="336"/>
        <item x="239"/>
        <item x="240"/>
        <item x="377"/>
        <item x="378"/>
        <item x="73"/>
        <item x="74"/>
        <item x="403"/>
        <item x="404"/>
        <item x="451"/>
        <item x="452"/>
        <item x="47"/>
        <item x="48"/>
        <item x="87"/>
        <item x="88"/>
        <item x="535"/>
        <item x="536"/>
        <item x="379"/>
        <item x="380"/>
        <item x="359"/>
        <item x="360"/>
        <item x="381"/>
        <item x="382"/>
        <item x="27"/>
        <item x="28"/>
        <item x="301"/>
        <item x="302"/>
        <item x="8"/>
        <item x="9"/>
        <item x="29"/>
        <item x="30"/>
        <item x="75"/>
        <item x="76"/>
        <item x="303"/>
        <item x="304"/>
        <item x="405"/>
        <item x="406"/>
        <item x="537"/>
        <item x="538"/>
        <item x="49"/>
        <item x="50"/>
        <item x="10"/>
        <item x="11"/>
        <item x="453"/>
        <item x="454"/>
        <item x="345"/>
        <item x="346"/>
        <item x="383"/>
        <item x="384"/>
        <item x="89"/>
        <item x="90"/>
        <item x="267"/>
        <item x="268"/>
        <item x="241"/>
        <item x="242"/>
        <item x="31"/>
        <item x="32"/>
        <item x="501"/>
        <item x="502"/>
        <item x="91"/>
        <item x="92"/>
        <item x="185"/>
        <item x="186"/>
        <item x="337"/>
        <item x="338"/>
        <item x="243"/>
        <item x="244"/>
        <item x="77"/>
        <item x="78"/>
        <item x="123"/>
        <item x="124"/>
        <item x="347"/>
        <item x="348"/>
        <item x="215"/>
        <item x="216"/>
        <item x="245"/>
        <item x="246"/>
        <item x="269"/>
        <item x="270"/>
        <item x="187"/>
        <item x="188"/>
        <item x="51"/>
        <item x="52"/>
        <item x="217"/>
        <item x="218"/>
        <item x="247"/>
        <item x="248"/>
        <item x="477"/>
        <item x="478"/>
        <item x="305"/>
        <item x="306"/>
        <item x="189"/>
        <item x="190"/>
        <item x="153"/>
        <item x="154"/>
        <item x="125"/>
        <item x="126"/>
        <item x="503"/>
        <item x="504"/>
        <item x="167"/>
        <item x="168"/>
        <item x="93"/>
        <item x="94"/>
        <item x="307"/>
        <item x="308"/>
        <item x="155"/>
        <item x="156"/>
        <item x="429"/>
        <item x="430"/>
        <item x="95"/>
        <item x="96"/>
        <item x="191"/>
        <item x="192"/>
        <item x="349"/>
        <item x="350"/>
        <item x="219"/>
        <item x="220"/>
        <item x="249"/>
        <item x="250"/>
        <item x="221"/>
        <item x="222"/>
        <item x="309"/>
        <item x="310"/>
        <item x="311"/>
        <item x="312"/>
        <item x="193"/>
        <item x="194"/>
        <item x="251"/>
        <item x="252"/>
        <item x="479"/>
        <item x="480"/>
        <item x="271"/>
        <item x="272"/>
        <item x="12"/>
        <item x="13"/>
        <item x="481"/>
        <item x="482"/>
        <item x="253"/>
        <item x="254"/>
        <item x="351"/>
        <item x="352"/>
        <item x="273"/>
        <item x="274"/>
        <item x="14"/>
        <item x="15"/>
        <item x="255"/>
        <item x="256"/>
        <item x="313"/>
        <item x="314"/>
        <item x="275"/>
        <item x="276"/>
        <item x="407"/>
        <item x="408"/>
        <item x="315"/>
        <item x="316"/>
        <item x="277"/>
        <item x="278"/>
        <item x="53"/>
        <item x="54"/>
        <item x="505"/>
        <item x="506"/>
        <item x="127"/>
        <item x="128"/>
        <item x="385"/>
        <item x="386"/>
        <item x="129"/>
        <item x="130"/>
        <item x="409"/>
        <item x="410"/>
        <item x="317"/>
        <item x="318"/>
        <item x="195"/>
        <item x="196"/>
        <item x="327"/>
        <item x="328"/>
        <item x="483"/>
        <item x="484"/>
        <item x="197"/>
        <item x="198"/>
        <item x="257"/>
        <item x="258"/>
        <item x="55"/>
        <item x="56"/>
        <item x="319"/>
        <item x="320"/>
        <item x="485"/>
        <item x="486"/>
        <item x="223"/>
        <item x="224"/>
        <item x="321"/>
        <item x="322"/>
        <item x="455"/>
        <item x="456"/>
        <item x="199"/>
        <item x="200"/>
        <item x="365"/>
        <item x="366"/>
        <item x="225"/>
        <item x="226"/>
        <item x="57"/>
        <item x="58"/>
        <item x="339"/>
        <item x="340"/>
        <item x="367"/>
        <item x="368"/>
        <item x="539"/>
        <item x="540"/>
        <item x="131"/>
        <item x="132"/>
        <item x="323"/>
        <item x="324"/>
        <item x="69"/>
        <item x="70"/>
        <item x="487"/>
        <item x="488"/>
        <item x="287"/>
        <item x="288"/>
        <item x="541"/>
        <item x="542"/>
        <item x="457"/>
        <item x="458"/>
        <item x="157"/>
        <item x="158"/>
        <item x="289"/>
        <item x="290"/>
        <item x="133"/>
        <item x="134"/>
        <item x="489"/>
        <item x="490"/>
        <item x="201"/>
        <item x="202"/>
        <item x="97"/>
        <item x="98"/>
        <item x="159"/>
        <item x="160"/>
        <item x="411"/>
        <item x="412"/>
        <item x="507"/>
        <item x="508"/>
        <item x="459"/>
        <item x="460"/>
        <item x="279"/>
        <item x="280"/>
        <item x="99"/>
        <item x="100"/>
        <item x="509"/>
        <item x="510"/>
        <item x="491"/>
        <item x="492"/>
        <item x="431"/>
        <item x="432"/>
        <item x="361"/>
        <item x="362"/>
        <item x="161"/>
        <item x="162"/>
        <item x="291"/>
        <item x="292"/>
        <item x="135"/>
        <item x="136"/>
        <item x="59"/>
        <item x="60"/>
        <item x="163"/>
        <item x="164"/>
        <item x="341"/>
        <item x="342"/>
        <item x="16"/>
        <item x="17"/>
        <item x="433"/>
        <item x="434"/>
        <item x="329"/>
        <item x="330"/>
        <item x="137"/>
        <item x="138"/>
        <item x="101"/>
        <item x="102"/>
        <item x="511"/>
        <item x="512"/>
        <item x="543"/>
        <item x="544"/>
        <item x="325"/>
        <item x="326"/>
        <item x="545"/>
        <item x="546"/>
        <item x="547"/>
        <item x="548"/>
        <item x="353"/>
        <item x="354"/>
        <item x="281"/>
        <item x="282"/>
        <item x="493"/>
        <item x="494"/>
        <item x="203"/>
        <item x="204"/>
        <item x="549"/>
        <item x="550"/>
        <item x="413"/>
        <item x="414"/>
        <item x="461"/>
        <item x="462"/>
        <item x="103"/>
        <item x="104"/>
        <item x="331"/>
        <item x="332"/>
        <item x="463"/>
        <item x="464"/>
        <item x="33"/>
        <item x="34"/>
        <item x="105"/>
        <item x="106"/>
        <item x="139"/>
        <item x="140"/>
        <item x="61"/>
        <item x="62"/>
        <item x="141"/>
        <item x="142"/>
        <item x="63"/>
        <item x="64"/>
        <item x="18"/>
        <item x="19"/>
        <item x="343"/>
        <item x="344"/>
        <item x="227"/>
        <item x="228"/>
        <item x="415"/>
        <item x="416"/>
        <item x="369"/>
        <item x="370"/>
        <item x="355"/>
        <item x="356"/>
        <item x="259"/>
        <item x="260"/>
        <item x="387"/>
        <item x="388"/>
        <item x="35"/>
        <item x="36"/>
        <item x="465"/>
        <item x="466"/>
        <item x="389"/>
        <item x="390"/>
        <item x="417"/>
        <item x="418"/>
        <item x="107"/>
        <item x="108"/>
        <item x="467"/>
        <item x="468"/>
        <item x="419"/>
        <item x="420"/>
        <item x="79"/>
        <item x="80"/>
        <item x="391"/>
        <item x="392"/>
        <item x="205"/>
        <item x="206"/>
        <item x="109"/>
        <item x="110"/>
        <item x="261"/>
        <item x="262"/>
        <item x="421"/>
        <item x="422"/>
        <item x="81"/>
        <item x="82"/>
        <item x="371"/>
        <item x="372"/>
        <item x="435"/>
        <item x="436"/>
        <item x="143"/>
        <item x="144"/>
        <item x="393"/>
        <item x="394"/>
        <item x="395"/>
        <item x="396"/>
        <item x="111"/>
        <item x="112"/>
        <item x="469"/>
        <item x="470"/>
        <item x="397"/>
        <item x="398"/>
        <item x="363"/>
        <item x="364"/>
        <item x="37"/>
        <item x="38"/>
        <item x="65"/>
        <item x="66"/>
        <item x="145"/>
        <item x="146"/>
        <item x="113"/>
        <item x="114"/>
        <item x="513"/>
        <item x="514"/>
        <item x="495"/>
        <item x="496"/>
        <item x="115"/>
        <item x="116"/>
        <item x="515"/>
        <item x="516"/>
        <item x="117"/>
        <item x="118"/>
        <item x="551"/>
        <item x="552"/>
        <item x="333"/>
        <item x="334"/>
        <item x="423"/>
        <item x="424"/>
        <item x="263"/>
        <item x="264"/>
        <item x="265"/>
        <item x="266"/>
        <item x="207"/>
        <item x="208"/>
        <item x="169"/>
        <item x="170"/>
        <item x="147"/>
        <item x="148"/>
        <item x="171"/>
        <item x="172"/>
        <item x="229"/>
        <item x="230"/>
        <item x="517"/>
        <item x="518"/>
        <item x="471"/>
        <item x="472"/>
        <item x="293"/>
        <item x="294"/>
        <item x="295"/>
        <item x="296"/>
        <item x="425"/>
        <item x="426"/>
        <item x="497"/>
        <item x="498"/>
        <item x="553"/>
        <item x="554"/>
        <item x="231"/>
        <item x="232"/>
        <item x="519"/>
        <item x="520"/>
        <item x="209"/>
        <item x="210"/>
        <item x="20"/>
        <item t="default"/>
      </items>
    </pivotField>
    <pivotField axis="axisPage" compact="0" outline="0" multipleItemSelectionAllowed="1" showAll="0">
      <items count="190">
        <item h="1" x="30"/>
        <item h="1" x="162"/>
        <item h="1" x="0"/>
        <item h="1" x="37"/>
        <item h="1" x="163"/>
        <item h="1" x="69"/>
        <item h="1" x="54"/>
        <item h="1" x="101"/>
        <item h="1" x="70"/>
        <item h="1" x="95"/>
        <item h="1" x="71"/>
        <item h="1" x="72"/>
        <item h="1" x="1"/>
        <item h="1" x="50"/>
        <item h="1" x="53"/>
        <item h="1" x="93"/>
        <item x="2"/>
        <item x="3"/>
        <item h="1" x="169"/>
        <item h="1" x="100"/>
        <item h="1" x="24"/>
        <item h="1" x="26"/>
        <item h="1" x="18"/>
        <item h="1" x="108"/>
        <item h="1" x="61"/>
        <item h="1" x="31"/>
        <item h="1" x="32"/>
        <item h="1" x="60"/>
        <item h="1" x="185"/>
        <item h="1" x="168"/>
        <item h="1" x="143"/>
        <item x="110"/>
        <item x="154"/>
        <item x="111"/>
        <item h="1" x="44"/>
        <item h="1" x="171"/>
        <item h="1" x="144"/>
        <item h="1" x="149"/>
        <item h="1" x="132"/>
        <item h="1" x="125"/>
        <item h="1" x="118"/>
        <item h="1" x="62"/>
        <item h="1" x="130"/>
        <item h="1" x="184"/>
        <item h="1" x="126"/>
        <item h="1" x="147"/>
        <item h="1" x="172"/>
        <item h="1" x="133"/>
        <item h="1" x="131"/>
        <item x="41"/>
        <item x="142"/>
        <item x="22"/>
        <item x="109"/>
        <item h="1" x="123"/>
        <item x="140"/>
        <item h="1" x="33"/>
        <item h="1" x="4"/>
        <item h="1" x="87"/>
        <item h="1" x="49"/>
        <item h="1" x="5"/>
        <item h="1" x="19"/>
        <item h="1" x="29"/>
        <item h="1" x="59"/>
        <item h="1" x="38"/>
        <item h="1" x="25"/>
        <item h="1" x="88"/>
        <item h="1" x="42"/>
        <item h="1" x="27"/>
        <item h="1" x="134"/>
        <item h="1" x="68"/>
        <item h="1" x="55"/>
        <item h="1" x="20"/>
        <item h="1" x="164"/>
        <item h="1" x="83"/>
        <item h="1" x="81"/>
        <item h="1" x="96"/>
        <item h="1" x="98"/>
        <item h="1" x="173"/>
        <item h="1" x="28"/>
        <item h="1" x="65"/>
        <item h="1" x="119"/>
        <item h="1" x="135"/>
        <item h="1" x="84"/>
        <item h="1" x="56"/>
        <item h="1" x="174"/>
        <item h="1" x="82"/>
        <item h="1" x="73"/>
        <item h="1" x="127"/>
        <item h="1" x="128"/>
        <item h="1" x="145"/>
        <item h="1" x="150"/>
        <item x="23"/>
        <item h="1" x="124"/>
        <item h="1" x="157"/>
        <item h="1" x="112"/>
        <item h="1" x="66"/>
        <item h="1" x="6"/>
        <item h="1" x="34"/>
        <item h="1" x="7"/>
        <item h="1" x="89"/>
        <item h="1" x="136"/>
        <item h="1" x="182"/>
        <item h="1" x="178"/>
        <item h="1" x="8"/>
        <item h="1" x="113"/>
        <item h="1" x="45"/>
        <item h="1" x="85"/>
        <item h="1" x="86"/>
        <item h="1" x="181"/>
        <item h="1" x="146"/>
        <item h="1" x="21"/>
        <item h="1" x="64"/>
        <item h="1" x="175"/>
        <item h="1" x="63"/>
        <item h="1" x="51"/>
        <item h="1" x="177"/>
        <item h="1" x="97"/>
        <item h="1" x="99"/>
        <item h="1" x="165"/>
        <item h="1" x="166"/>
        <item h="1" x="90"/>
        <item h="1" x="52"/>
        <item h="1" x="137"/>
        <item h="1" x="46"/>
        <item h="1" x="39"/>
        <item h="1" x="40"/>
        <item h="1" x="74"/>
        <item h="1" x="179"/>
        <item h="1" x="9"/>
        <item h="1" x="151"/>
        <item h="1" x="102"/>
        <item h="1" x="158"/>
        <item h="1" x="176"/>
        <item h="1" x="91"/>
        <item h="1" x="103"/>
        <item h="1" x="104"/>
        <item h="1" x="186"/>
        <item h="1" x="75"/>
        <item h="1" x="35"/>
        <item h="1" x="180"/>
        <item h="1" x="114"/>
        <item h="1" x="76"/>
        <item h="1" x="138"/>
        <item h="1" x="155"/>
        <item h="1" x="167"/>
        <item h="1" x="10"/>
        <item h="1" x="187"/>
        <item h="1" x="148"/>
        <item h="1" x="121"/>
        <item h="1" x="183"/>
        <item h="1" x="115"/>
        <item h="1" x="105"/>
        <item h="1" x="67"/>
        <item h="1" x="11"/>
        <item h="1" x="159"/>
        <item h="1" x="92"/>
        <item h="1" x="77"/>
        <item h="1" x="78"/>
        <item h="1" x="129"/>
        <item h="1" x="79"/>
        <item h="1" x="152"/>
        <item h="1" x="141"/>
        <item h="1" x="47"/>
        <item h="1" x="94"/>
        <item h="1" x="80"/>
        <item h="1" x="156"/>
        <item h="1" x="43"/>
        <item h="1" x="160"/>
        <item h="1" x="116"/>
        <item h="1" x="48"/>
        <item h="1" x="153"/>
        <item h="1" x="161"/>
        <item h="1" x="12"/>
        <item h="1" x="36"/>
        <item h="1" x="57"/>
        <item x="139"/>
        <item h="1" x="122"/>
        <item h="1" x="58"/>
        <item h="1" x="117"/>
        <item h="1" x="170"/>
        <item h="1" x="120"/>
        <item h="1" x="106"/>
        <item h="1" x="13"/>
        <item x="107"/>
        <item x="14"/>
        <item x="15"/>
        <item x="16"/>
        <item h="1" x="188"/>
        <item h="1" x="17"/>
        <item t="default"/>
      </items>
    </pivotField>
    <pivotField dataField="1" compact="0" outline="0" showAll="0"/>
    <pivotField dataField="1" compact="0" numFmtId="43" outline="0" showAll="0"/>
  </pivotFields>
  <rowFields count="2">
    <field x="0"/>
    <field x="1"/>
  </rowFields>
  <rowItems count="136">
    <i>
      <x/>
      <x v="4"/>
    </i>
    <i r="1">
      <x v="26"/>
    </i>
    <i r="1">
      <x v="106"/>
    </i>
    <i r="1">
      <x v="158"/>
    </i>
    <i t="default">
      <x/>
    </i>
    <i>
      <x v="2"/>
      <x v="46"/>
    </i>
    <i r="1">
      <x v="172"/>
    </i>
    <i t="default">
      <x v="2"/>
    </i>
    <i>
      <x v="4"/>
      <x v="38"/>
    </i>
    <i r="1">
      <x v="274"/>
    </i>
    <i r="1">
      <x v="298"/>
    </i>
    <i r="1">
      <x v="316"/>
    </i>
    <i t="default">
      <x v="4"/>
    </i>
    <i>
      <x v="6"/>
      <x v="84"/>
    </i>
    <i r="1">
      <x v="328"/>
    </i>
    <i t="default">
      <x v="6"/>
    </i>
    <i>
      <x v="8"/>
      <x v="72"/>
    </i>
    <i r="1">
      <x v="122"/>
    </i>
    <i t="default">
      <x v="8"/>
    </i>
    <i>
      <x v="10"/>
      <x v="18"/>
    </i>
    <i r="1">
      <x v="98"/>
    </i>
    <i r="1">
      <x v="130"/>
    </i>
    <i r="1">
      <x v="360"/>
    </i>
    <i r="1">
      <x v="488"/>
    </i>
    <i r="1">
      <x v="512"/>
    </i>
    <i t="default">
      <x v="10"/>
    </i>
    <i>
      <x v="12"/>
      <x v="186"/>
    </i>
    <i r="1">
      <x v="282"/>
    </i>
    <i r="1">
      <x v="374"/>
    </i>
    <i r="1">
      <x v="388"/>
    </i>
    <i r="1">
      <x v="482"/>
    </i>
    <i r="1">
      <x v="528"/>
    </i>
    <i t="default">
      <x v="12"/>
    </i>
    <i>
      <x v="14"/>
      <x v="68"/>
    </i>
    <i r="1">
      <x v="350"/>
    </i>
    <i r="1">
      <x v="370"/>
    </i>
    <i t="default">
      <x v="14"/>
    </i>
    <i>
      <x v="16"/>
      <x v="216"/>
    </i>
    <i r="1">
      <x v="530"/>
    </i>
    <i t="default">
      <x v="16"/>
    </i>
    <i>
      <x v="18"/>
      <x v="92"/>
    </i>
    <i r="1">
      <x v="288"/>
    </i>
    <i r="1">
      <x v="408"/>
    </i>
    <i r="1">
      <x v="524"/>
    </i>
    <i t="default">
      <x v="18"/>
    </i>
    <i>
      <x v="20"/>
      <x v="64"/>
    </i>
    <i t="default">
      <x v="20"/>
    </i>
    <i>
      <x v="22"/>
      <x v="50"/>
    </i>
    <i r="1">
      <x v="82"/>
    </i>
    <i r="1">
      <x v="118"/>
    </i>
    <i r="1">
      <x v="170"/>
    </i>
    <i r="1">
      <x v="182"/>
    </i>
    <i r="1">
      <x v="192"/>
    </i>
    <i r="1">
      <x v="202"/>
    </i>
    <i r="1">
      <x v="234"/>
    </i>
    <i r="1">
      <x v="244"/>
    </i>
    <i r="1">
      <x v="262"/>
    </i>
    <i r="1">
      <x v="446"/>
    </i>
    <i r="1">
      <x v="472"/>
    </i>
    <i r="1">
      <x v="520"/>
    </i>
    <i t="default">
      <x v="22"/>
    </i>
    <i>
      <x v="24"/>
      <x v="168"/>
    </i>
    <i r="1">
      <x v="194"/>
    </i>
    <i r="1">
      <x v="272"/>
    </i>
    <i r="1">
      <x v="358"/>
    </i>
    <i t="default">
      <x v="24"/>
    </i>
    <i>
      <x v="26"/>
      <x v="100"/>
    </i>
    <i r="1">
      <x v="340"/>
    </i>
    <i r="1">
      <x v="540"/>
    </i>
    <i t="default">
      <x v="26"/>
    </i>
    <i>
      <x v="28"/>
      <x v="24"/>
    </i>
    <i r="1">
      <x v="44"/>
    </i>
    <i r="1">
      <x v="150"/>
    </i>
    <i r="1">
      <x v="206"/>
    </i>
    <i r="1">
      <x v="220"/>
    </i>
    <i r="1">
      <x v="240"/>
    </i>
    <i r="1">
      <x v="264"/>
    </i>
    <i r="1">
      <x v="300"/>
    </i>
    <i r="1">
      <x v="306"/>
    </i>
    <i t="default">
      <x v="28"/>
    </i>
    <i>
      <x v="30"/>
      <x v="290"/>
    </i>
    <i r="1">
      <x v="386"/>
    </i>
    <i r="1">
      <x v="418"/>
    </i>
    <i t="default">
      <x v="30"/>
    </i>
    <i>
      <x v="32"/>
      <x v="116"/>
    </i>
    <i r="1">
      <x v="180"/>
    </i>
    <i r="1">
      <x v="318"/>
    </i>
    <i r="1">
      <x v="380"/>
    </i>
    <i r="1">
      <x v="436"/>
    </i>
    <i t="default">
      <x v="32"/>
    </i>
    <i>
      <x v="34"/>
      <x v="162"/>
    </i>
    <i r="1">
      <x v="188"/>
    </i>
    <i r="1">
      <x v="230"/>
    </i>
    <i t="default">
      <x v="34"/>
    </i>
    <i>
      <x v="38"/>
      <x v="320"/>
    </i>
    <i r="1">
      <x v="442"/>
    </i>
    <i t="default">
      <x v="38"/>
    </i>
    <i>
      <x v="40"/>
      <x v="164"/>
    </i>
    <i t="default">
      <x v="40"/>
    </i>
    <i>
      <x v="42"/>
      <x v="268"/>
    </i>
    <i r="1">
      <x v="284"/>
    </i>
    <i r="1">
      <x v="352"/>
    </i>
    <i r="1">
      <x v="462"/>
    </i>
    <i r="1">
      <x v="474"/>
    </i>
    <i t="default">
      <x v="42"/>
    </i>
    <i>
      <x v="44"/>
      <x v="224"/>
    </i>
    <i r="1">
      <x v="480"/>
    </i>
    <i t="default">
      <x v="44"/>
    </i>
    <i>
      <x v="48"/>
      <x v="52"/>
    </i>
    <i r="1">
      <x v="56"/>
    </i>
    <i r="1">
      <x v="160"/>
    </i>
    <i r="1">
      <x v="336"/>
    </i>
    <i r="1">
      <x v="356"/>
    </i>
    <i r="1">
      <x v="414"/>
    </i>
    <i r="1">
      <x v="452"/>
    </i>
    <i r="1">
      <x v="490"/>
    </i>
    <i t="default">
      <x v="48"/>
    </i>
    <i>
      <x v="50"/>
      <x v="344"/>
    </i>
    <i r="1">
      <x v="364"/>
    </i>
    <i r="1">
      <x v="506"/>
    </i>
    <i t="default">
      <x v="50"/>
    </i>
    <i>
      <x v="52"/>
      <x v="214"/>
    </i>
    <i r="1">
      <x v="392"/>
    </i>
    <i t="default">
      <x v="52"/>
    </i>
    <i>
      <x v="54"/>
      <x v="12"/>
    </i>
    <i r="1">
      <x v="40"/>
    </i>
    <i r="1">
      <x v="54"/>
    </i>
    <i r="1">
      <x v="62"/>
    </i>
    <i r="1">
      <x v="78"/>
    </i>
    <i r="1">
      <x v="102"/>
    </i>
    <i r="1">
      <x v="322"/>
    </i>
    <i r="1">
      <x v="334"/>
    </i>
    <i r="1">
      <x v="410"/>
    </i>
    <i r="1">
      <x v="546"/>
    </i>
    <i t="default">
      <x v="54"/>
    </i>
    <i t="grand">
      <x/>
    </i>
  </rowItems>
  <colFields count="1">
    <field x="-2"/>
  </colFields>
  <colItems count="2">
    <i>
      <x/>
    </i>
    <i i="1">
      <x v="1"/>
    </i>
  </colItems>
  <pageFields count="1">
    <pageField fld="2" hier="-1"/>
  </pageFields>
  <dataFields count="2">
    <dataField name="Soma de FISICO" fld="3" baseField="0" baseItem="0"/>
    <dataField name="Soma de FINANCEIRO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4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3:D113" firstHeaderRow="0" firstDataRow="1" firstDataCol="2" rowPageCount="1" colPageCount="1"/>
  <pivotFields count="5">
    <pivotField axis="axisRow" compact="0" outline="0" showAll="0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  <pivotField axis="axisRow" compact="0" outline="0" showAll="0">
      <items count="438">
        <item x="349"/>
        <item x="350"/>
        <item x="265"/>
        <item x="266"/>
        <item x="387"/>
        <item x="388"/>
        <item x="0"/>
        <item x="1"/>
        <item x="337"/>
        <item x="338"/>
        <item x="67"/>
        <item x="68"/>
        <item x="147"/>
        <item x="148"/>
        <item x="407"/>
        <item x="408"/>
        <item x="369"/>
        <item x="370"/>
        <item x="69"/>
        <item x="70"/>
        <item x="293"/>
        <item x="294"/>
        <item x="371"/>
        <item x="372"/>
        <item x="225"/>
        <item x="226"/>
        <item x="389"/>
        <item x="390"/>
        <item x="21"/>
        <item x="22"/>
        <item x="71"/>
        <item x="72"/>
        <item x="41"/>
        <item x="42"/>
        <item x="409"/>
        <item x="410"/>
        <item x="149"/>
        <item x="150"/>
        <item x="281"/>
        <item x="282"/>
        <item x="411"/>
        <item x="412"/>
        <item x="227"/>
        <item x="228"/>
        <item x="321"/>
        <item x="322"/>
        <item x="413"/>
        <item x="414"/>
        <item x="351"/>
        <item x="352"/>
        <item x="23"/>
        <item x="24"/>
        <item x="175"/>
        <item x="176"/>
        <item x="125"/>
        <item x="126"/>
        <item x="195"/>
        <item x="196"/>
        <item x="103"/>
        <item x="104"/>
        <item x="177"/>
        <item x="178"/>
        <item x="49"/>
        <item x="50"/>
        <item x="373"/>
        <item x="374"/>
        <item x="323"/>
        <item x="324"/>
        <item x="151"/>
        <item x="152"/>
        <item x="135"/>
        <item x="136"/>
        <item x="301"/>
        <item x="302"/>
        <item x="415"/>
        <item x="416"/>
        <item x="391"/>
        <item x="392"/>
        <item x="255"/>
        <item x="256"/>
        <item x="209"/>
        <item x="210"/>
        <item x="417"/>
        <item x="418"/>
        <item x="2"/>
        <item x="3"/>
        <item x="105"/>
        <item x="106"/>
        <item x="339"/>
        <item x="340"/>
        <item x="25"/>
        <item x="26"/>
        <item x="4"/>
        <item x="5"/>
        <item x="267"/>
        <item x="268"/>
        <item x="325"/>
        <item x="326"/>
        <item x="73"/>
        <item x="74"/>
        <item x="51"/>
        <item x="52"/>
        <item x="419"/>
        <item x="420"/>
        <item x="75"/>
        <item x="76"/>
        <item x="295"/>
        <item x="296"/>
        <item x="327"/>
        <item x="328"/>
        <item x="27"/>
        <item x="28"/>
        <item x="229"/>
        <item x="230"/>
        <item x="29"/>
        <item x="30"/>
        <item x="59"/>
        <item x="60"/>
        <item x="53"/>
        <item x="54"/>
        <item x="6"/>
        <item x="7"/>
        <item x="8"/>
        <item x="9"/>
        <item x="393"/>
        <item x="394"/>
        <item x="283"/>
        <item x="284"/>
        <item x="77"/>
        <item x="78"/>
        <item x="375"/>
        <item x="376"/>
        <item x="31"/>
        <item x="32"/>
        <item x="79"/>
        <item x="80"/>
        <item x="269"/>
        <item x="270"/>
        <item x="179"/>
        <item x="180"/>
        <item x="61"/>
        <item x="62"/>
        <item x="285"/>
        <item x="286"/>
        <item x="107"/>
        <item x="108"/>
        <item x="43"/>
        <item x="44"/>
        <item x="197"/>
        <item x="198"/>
        <item x="153"/>
        <item x="154"/>
        <item x="181"/>
        <item x="182"/>
        <item x="353"/>
        <item x="354"/>
        <item x="127"/>
        <item x="128"/>
        <item x="109"/>
        <item x="110"/>
        <item x="199"/>
        <item x="200"/>
        <item x="137"/>
        <item x="138"/>
        <item x="10"/>
        <item x="11"/>
        <item x="81"/>
        <item x="82"/>
        <item x="83"/>
        <item x="84"/>
        <item x="231"/>
        <item x="232"/>
        <item x="233"/>
        <item x="234"/>
        <item x="355"/>
        <item x="356"/>
        <item x="85"/>
        <item x="86"/>
        <item x="155"/>
        <item x="156"/>
        <item x="287"/>
        <item x="288"/>
        <item x="183"/>
        <item x="184"/>
        <item x="139"/>
        <item x="140"/>
        <item x="235"/>
        <item x="236"/>
        <item x="237"/>
        <item x="238"/>
        <item x="157"/>
        <item x="158"/>
        <item x="185"/>
        <item x="186"/>
        <item x="239"/>
        <item x="240"/>
        <item x="201"/>
        <item x="202"/>
        <item x="12"/>
        <item x="13"/>
        <item x="303"/>
        <item x="304"/>
        <item x="241"/>
        <item x="242"/>
        <item x="203"/>
        <item x="204"/>
        <item x="341"/>
        <item x="342"/>
        <item x="243"/>
        <item x="244"/>
        <item x="377"/>
        <item x="378"/>
        <item x="211"/>
        <item x="212"/>
        <item x="245"/>
        <item x="246"/>
        <item x="379"/>
        <item x="380"/>
        <item x="14"/>
        <item x="15"/>
        <item x="247"/>
        <item x="248"/>
        <item x="159"/>
        <item x="160"/>
        <item x="257"/>
        <item x="258"/>
        <item x="171"/>
        <item x="172"/>
        <item x="161"/>
        <item x="162"/>
        <item x="305"/>
        <item x="306"/>
        <item x="357"/>
        <item x="358"/>
        <item x="45"/>
        <item x="46"/>
        <item x="33"/>
        <item x="34"/>
        <item x="173"/>
        <item x="174"/>
        <item x="271"/>
        <item x="272"/>
        <item x="307"/>
        <item x="308"/>
        <item x="205"/>
        <item x="206"/>
        <item x="111"/>
        <item x="112"/>
        <item x="47"/>
        <item x="48"/>
        <item x="249"/>
        <item x="250"/>
        <item x="63"/>
        <item x="64"/>
        <item x="187"/>
        <item x="188"/>
        <item x="141"/>
        <item x="142"/>
        <item x="55"/>
        <item x="56"/>
        <item x="397"/>
        <item x="398"/>
        <item x="213"/>
        <item x="214"/>
        <item x="343"/>
        <item x="344"/>
        <item x="215"/>
        <item x="216"/>
        <item x="421"/>
        <item x="422"/>
        <item x="395"/>
        <item x="396"/>
        <item x="129"/>
        <item x="130"/>
        <item x="217"/>
        <item x="218"/>
        <item x="113"/>
        <item x="114"/>
        <item x="163"/>
        <item x="164"/>
        <item x="87"/>
        <item x="88"/>
        <item x="345"/>
        <item x="346"/>
        <item x="403"/>
        <item x="404"/>
        <item x="207"/>
        <item x="208"/>
        <item x="251"/>
        <item x="252"/>
        <item x="297"/>
        <item x="298"/>
        <item x="399"/>
        <item x="400"/>
        <item x="359"/>
        <item x="360"/>
        <item x="131"/>
        <item x="132"/>
        <item x="16"/>
        <item x="17"/>
        <item x="219"/>
        <item x="220"/>
        <item x="361"/>
        <item x="362"/>
        <item x="133"/>
        <item x="134"/>
        <item x="273"/>
        <item x="274"/>
        <item x="89"/>
        <item x="90"/>
        <item x="275"/>
        <item x="276"/>
        <item x="363"/>
        <item x="364"/>
        <item x="259"/>
        <item x="260"/>
        <item x="115"/>
        <item x="116"/>
        <item x="381"/>
        <item x="382"/>
        <item x="423"/>
        <item x="424"/>
        <item x="253"/>
        <item x="254"/>
        <item x="425"/>
        <item x="426"/>
        <item x="427"/>
        <item x="428"/>
        <item x="383"/>
        <item x="384"/>
        <item x="289"/>
        <item x="290"/>
        <item x="401"/>
        <item x="402"/>
        <item x="429"/>
        <item x="430"/>
        <item x="261"/>
        <item x="262"/>
        <item x="35"/>
        <item x="36"/>
        <item x="91"/>
        <item x="92"/>
        <item x="299"/>
        <item x="300"/>
        <item x="431"/>
        <item x="432"/>
        <item x="117"/>
        <item x="118"/>
        <item x="18"/>
        <item x="19"/>
        <item x="277"/>
        <item x="278"/>
        <item x="309"/>
        <item x="310"/>
        <item x="279"/>
        <item x="280"/>
        <item x="291"/>
        <item x="292"/>
        <item x="189"/>
        <item x="190"/>
        <item x="329"/>
        <item x="330"/>
        <item x="37"/>
        <item x="38"/>
        <item x="331"/>
        <item x="332"/>
        <item x="311"/>
        <item x="312"/>
        <item x="93"/>
        <item x="94"/>
        <item x="347"/>
        <item x="348"/>
        <item x="313"/>
        <item x="314"/>
        <item x="165"/>
        <item x="166"/>
        <item x="315"/>
        <item x="316"/>
        <item x="65"/>
        <item x="66"/>
        <item x="317"/>
        <item x="318"/>
        <item x="221"/>
        <item x="222"/>
        <item x="365"/>
        <item x="366"/>
        <item x="119"/>
        <item x="120"/>
        <item x="385"/>
        <item x="386"/>
        <item x="333"/>
        <item x="334"/>
        <item x="95"/>
        <item x="96"/>
        <item x="57"/>
        <item x="58"/>
        <item x="335"/>
        <item x="336"/>
        <item x="367"/>
        <item x="368"/>
        <item x="39"/>
        <item x="40"/>
        <item x="121"/>
        <item x="122"/>
        <item x="97"/>
        <item x="98"/>
        <item x="223"/>
        <item x="224"/>
        <item x="99"/>
        <item x="100"/>
        <item x="405"/>
        <item x="406"/>
        <item x="101"/>
        <item x="102"/>
        <item x="433"/>
        <item x="434"/>
        <item x="263"/>
        <item x="264"/>
        <item x="191"/>
        <item x="192"/>
        <item x="193"/>
        <item x="194"/>
        <item x="167"/>
        <item x="168"/>
        <item x="143"/>
        <item x="144"/>
        <item x="123"/>
        <item x="124"/>
        <item x="145"/>
        <item x="146"/>
        <item x="319"/>
        <item x="320"/>
        <item x="435"/>
        <item x="436"/>
        <item x="169"/>
        <item x="170"/>
        <item x="20"/>
        <item t="default"/>
      </items>
    </pivotField>
    <pivotField axis="axisPage" compact="0" outline="0" multipleItemSelectionAllowed="1" showAll="0">
      <items count="194">
        <item h="1" x="36"/>
        <item h="1" x="0"/>
        <item h="1" x="37"/>
        <item h="1" x="29"/>
        <item h="1" x="138"/>
        <item h="1" x="177"/>
        <item h="1" x="180"/>
        <item h="1" x="38"/>
        <item h="1" x="112"/>
        <item h="1" x="80"/>
        <item h="1" x="39"/>
        <item h="1" x="154"/>
        <item h="1" x="181"/>
        <item h="1" x="182"/>
        <item x="133"/>
        <item x="104"/>
        <item h="1" x="125"/>
        <item h="1" x="1"/>
        <item h="1" x="28"/>
        <item h="1" x="30"/>
        <item h="1" x="164"/>
        <item h="1" x="84"/>
        <item h="1" x="34"/>
        <item h="1" x="111"/>
        <item h="1" x="40"/>
        <item h="1" x="121"/>
        <item h="1" x="54"/>
        <item h="1" x="148"/>
        <item h="1" x="55"/>
        <item x="41"/>
        <item x="152"/>
        <item x="153"/>
        <item h="1" x="134"/>
        <item h="1" x="157"/>
        <item h="1" x="158"/>
        <item h="1" x="56"/>
        <item h="1" x="82"/>
        <item h="1" x="174"/>
        <item h="1" x="118"/>
        <item h="1" x="183"/>
        <item h="1" x="21"/>
        <item h="1" x="178"/>
        <item h="1" x="81"/>
        <item h="1" x="16"/>
        <item h="1" x="165"/>
        <item h="1" x="57"/>
        <item h="1" x="85"/>
        <item h="1" x="42"/>
        <item h="1" x="139"/>
        <item h="1" x="132"/>
        <item h="1" x="105"/>
        <item x="51"/>
        <item x="43"/>
        <item x="58"/>
        <item x="86"/>
        <item h="1" x="59"/>
        <item x="22"/>
        <item x="166"/>
        <item h="1" x="2"/>
        <item h="1" x="15"/>
        <item h="1" x="87"/>
        <item h="1" x="3"/>
        <item h="1" x="17"/>
        <item h="1" x="4"/>
        <item h="1" x="18"/>
        <item h="1" x="60"/>
        <item h="1" x="78"/>
        <item h="1" x="5"/>
        <item h="1" x="122"/>
        <item h="1" x="19"/>
        <item h="1" x="6"/>
        <item h="1" x="88"/>
        <item h="1" x="23"/>
        <item x="89"/>
        <item x="149"/>
        <item h="1" x="7"/>
        <item h="1" x="173"/>
        <item h="1" x="76"/>
        <item h="1" x="61"/>
        <item h="1" x="140"/>
        <item h="1" x="106"/>
        <item h="1" x="62"/>
        <item h="1" x="156"/>
        <item h="1" x="8"/>
        <item h="1" x="31"/>
        <item h="1" x="44"/>
        <item h="1" x="90"/>
        <item h="1" x="45"/>
        <item h="1" x="63"/>
        <item h="1" x="137"/>
        <item h="1" x="32"/>
        <item h="1" x="46"/>
        <item h="1" x="119"/>
        <item h="1" x="64"/>
        <item h="1" x="135"/>
        <item x="91"/>
        <item h="1" x="167"/>
        <item h="1" x="126"/>
        <item h="1" x="92"/>
        <item h="1" x="33"/>
        <item h="1" x="9"/>
        <item h="1" x="35"/>
        <item h="1" x="168"/>
        <item h="1" x="124"/>
        <item h="1" x="179"/>
        <item h="1" x="93"/>
        <item h="1" x="113"/>
        <item h="1" x="114"/>
        <item h="1" x="115"/>
        <item h="1" x="24"/>
        <item h="1" x="116"/>
        <item h="1" x="127"/>
        <item h="1" x="107"/>
        <item h="1" x="184"/>
        <item h="1" x="65"/>
        <item h="1" x="66"/>
        <item h="1" x="141"/>
        <item h="1" x="159"/>
        <item h="1" x="25"/>
        <item h="1" x="160"/>
        <item h="1" x="94"/>
        <item h="1" x="67"/>
        <item h="1" x="108"/>
        <item h="1" x="136"/>
        <item h="1" x="109"/>
        <item h="1" x="79"/>
        <item h="1" x="68"/>
        <item h="1" x="48"/>
        <item h="1" x="185"/>
        <item h="1" x="172"/>
        <item h="1" x="10"/>
        <item h="1" x="123"/>
        <item h="1" x="20"/>
        <item h="1" x="50"/>
        <item h="1" x="142"/>
        <item h="1" x="69"/>
        <item h="1" x="162"/>
        <item h="1" x="95"/>
        <item h="1" x="49"/>
        <item h="1" x="176"/>
        <item h="1" x="143"/>
        <item h="1" x="151"/>
        <item h="1" x="70"/>
        <item h="1" x="120"/>
        <item h="1" x="186"/>
        <item h="1" x="71"/>
        <item h="1" x="72"/>
        <item h="1" x="171"/>
        <item h="1" x="144"/>
        <item h="1" x="73"/>
        <item h="1" x="147"/>
        <item h="1" x="169"/>
        <item h="1" x="26"/>
        <item h="1" x="11"/>
        <item h="1" x="117"/>
        <item h="1" x="96"/>
        <item h="1" x="97"/>
        <item h="1" x="98"/>
        <item h="1" x="170"/>
        <item h="1" x="52"/>
        <item h="1" x="175"/>
        <item h="1" x="187"/>
        <item h="1" x="161"/>
        <item h="1" x="83"/>
        <item h="1" x="145"/>
        <item h="1" x="188"/>
        <item h="1" x="128"/>
        <item h="1" x="146"/>
        <item h="1" x="189"/>
        <item h="1" x="77"/>
        <item h="1" x="190"/>
        <item h="1" x="53"/>
        <item h="1" x="129"/>
        <item h="1" x="27"/>
        <item h="1" x="74"/>
        <item h="1" x="47"/>
        <item h="1" x="99"/>
        <item h="1" x="191"/>
        <item h="1" x="163"/>
        <item h="1" x="155"/>
        <item h="1" x="75"/>
        <item h="1" x="192"/>
        <item h="1" x="130"/>
        <item h="1" x="131"/>
        <item h="1" x="100"/>
        <item h="1" x="110"/>
        <item h="1" x="150"/>
        <item h="1" x="12"/>
        <item x="101"/>
        <item x="13"/>
        <item x="102"/>
        <item x="103"/>
        <item h="1" x="14"/>
        <item t="default"/>
      </items>
    </pivotField>
    <pivotField dataField="1" compact="0" outline="0" showAll="0"/>
    <pivotField dataField="1" compact="0" numFmtId="43" outline="0" showAll="0"/>
  </pivotFields>
  <rowFields count="2">
    <field x="0"/>
    <field x="1"/>
  </rowFields>
  <rowItems count="110">
    <i>
      <x/>
      <x v="6"/>
    </i>
    <i r="1">
      <x v="120"/>
    </i>
    <i t="default">
      <x/>
    </i>
    <i>
      <x v="2"/>
      <x v="28"/>
    </i>
    <i r="1">
      <x v="132"/>
    </i>
    <i r="1">
      <x v="236"/>
    </i>
    <i r="1">
      <x v="362"/>
    </i>
    <i t="default">
      <x v="2"/>
    </i>
    <i>
      <x v="4"/>
      <x v="32"/>
    </i>
    <i r="1">
      <x v="234"/>
    </i>
    <i r="1">
      <x v="248"/>
    </i>
    <i t="default">
      <x v="4"/>
    </i>
    <i>
      <x v="6"/>
      <x v="62"/>
    </i>
    <i r="1">
      <x v="258"/>
    </i>
    <i r="1">
      <x v="394"/>
    </i>
    <i t="default">
      <x v="6"/>
    </i>
    <i>
      <x v="10"/>
      <x v="18"/>
    </i>
    <i r="1">
      <x v="98"/>
    </i>
    <i r="1">
      <x v="134"/>
    </i>
    <i r="1">
      <x v="340"/>
    </i>
    <i r="1">
      <x v="392"/>
    </i>
    <i t="default">
      <x v="10"/>
    </i>
    <i>
      <x v="12"/>
      <x v="144"/>
    </i>
    <i r="1">
      <x v="386"/>
    </i>
    <i r="1">
      <x v="426"/>
    </i>
    <i t="default">
      <x v="12"/>
    </i>
    <i>
      <x v="14"/>
      <x v="296"/>
    </i>
    <i t="default">
      <x v="14"/>
    </i>
    <i>
      <x v="16"/>
      <x v="162"/>
    </i>
    <i r="1">
      <x v="424"/>
    </i>
    <i t="default">
      <x v="16"/>
    </i>
    <i>
      <x v="18"/>
      <x v="68"/>
    </i>
    <i r="1">
      <x v="178"/>
    </i>
    <i r="1">
      <x v="222"/>
    </i>
    <i t="default">
      <x v="18"/>
    </i>
    <i>
      <x v="22"/>
      <x v="52"/>
    </i>
    <i r="1">
      <x v="60"/>
    </i>
    <i r="1">
      <x v="152"/>
    </i>
    <i r="1">
      <x v="182"/>
    </i>
    <i r="1">
      <x v="192"/>
    </i>
    <i r="1">
      <x v="358"/>
    </i>
    <i r="1">
      <x v="418"/>
    </i>
    <i r="1">
      <x v="420"/>
    </i>
    <i t="default">
      <x v="22"/>
    </i>
    <i>
      <x v="24"/>
      <x v="160"/>
    </i>
    <i r="1">
      <x v="244"/>
    </i>
    <i r="1">
      <x v="286"/>
    </i>
    <i t="default">
      <x v="24"/>
    </i>
    <i>
      <x v="26"/>
      <x v="80"/>
    </i>
    <i r="1">
      <x v="262"/>
    </i>
    <i t="default">
      <x v="26"/>
    </i>
    <i>
      <x v="28"/>
      <x v="250"/>
    </i>
    <i t="default">
      <x v="28"/>
    </i>
    <i>
      <x v="30"/>
      <x v="78"/>
    </i>
    <i r="1">
      <x v="224"/>
    </i>
    <i r="1">
      <x v="314"/>
    </i>
    <i r="1">
      <x v="336"/>
    </i>
    <i r="1">
      <x v="416"/>
    </i>
    <i t="default">
      <x v="30"/>
    </i>
    <i>
      <x v="32"/>
      <x v="2"/>
    </i>
    <i r="1">
      <x v="94"/>
    </i>
    <i r="1">
      <x v="136"/>
    </i>
    <i r="1">
      <x v="240"/>
    </i>
    <i r="1">
      <x v="306"/>
    </i>
    <i r="1">
      <x v="350"/>
    </i>
    <i r="1">
      <x v="354"/>
    </i>
    <i t="default">
      <x v="32"/>
    </i>
    <i>
      <x v="34"/>
      <x v="126"/>
    </i>
    <i r="1">
      <x v="142"/>
    </i>
    <i r="1">
      <x v="180"/>
    </i>
    <i r="1">
      <x v="330"/>
    </i>
    <i t="default">
      <x v="34"/>
    </i>
    <i>
      <x v="38"/>
      <x v="230"/>
    </i>
    <i r="1">
      <x v="242"/>
    </i>
    <i r="1">
      <x v="366"/>
    </i>
    <i r="1">
      <x v="430"/>
    </i>
    <i t="default">
      <x v="38"/>
    </i>
    <i>
      <x v="40"/>
      <x v="44"/>
    </i>
    <i t="default">
      <x v="40"/>
    </i>
    <i>
      <x v="42"/>
      <x v="206"/>
    </i>
    <i r="1">
      <x v="264"/>
    </i>
    <i r="1">
      <x v="282"/>
    </i>
    <i t="default">
      <x v="42"/>
    </i>
    <i>
      <x v="44"/>
      <x v="174"/>
    </i>
    <i r="1">
      <x v="232"/>
    </i>
    <i r="1">
      <x v="294"/>
    </i>
    <i r="1">
      <x v="302"/>
    </i>
    <i t="default">
      <x v="44"/>
    </i>
    <i>
      <x v="46"/>
      <x v="64"/>
    </i>
    <i r="1">
      <x v="130"/>
    </i>
    <i r="1">
      <x v="210"/>
    </i>
    <i r="1">
      <x v="388"/>
    </i>
    <i t="default">
      <x v="46"/>
    </i>
    <i>
      <x v="48"/>
      <x v="76"/>
    </i>
    <i r="1">
      <x v="124"/>
    </i>
    <i r="1">
      <x v="270"/>
    </i>
    <i t="default">
      <x v="48"/>
    </i>
    <i>
      <x v="50"/>
      <x v="260"/>
    </i>
    <i r="1">
      <x v="292"/>
    </i>
    <i t="default">
      <x v="50"/>
    </i>
    <i>
      <x v="54"/>
      <x v="14"/>
    </i>
    <i r="1">
      <x v="40"/>
    </i>
    <i r="1">
      <x v="46"/>
    </i>
    <i r="1">
      <x v="82"/>
    </i>
    <i r="1">
      <x v="102"/>
    </i>
    <i r="1">
      <x v="324"/>
    </i>
    <i r="1">
      <x v="334"/>
    </i>
    <i r="1">
      <x v="432"/>
    </i>
    <i t="default">
      <x v="54"/>
    </i>
    <i t="grand">
      <x/>
    </i>
  </rowItems>
  <colFields count="1">
    <field x="-2"/>
  </colFields>
  <colItems count="2">
    <i>
      <x/>
    </i>
    <i i="1">
      <x v="1"/>
    </i>
  </colItems>
  <pageFields count="1">
    <pageField fld="2" hier="-1"/>
  </pageFields>
  <dataFields count="2">
    <dataField name="Soma de QTDADE" fld="3" baseField="0" baseItem="0"/>
    <dataField name="Soma de TOTAL CIR ELETIVA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7"/>
  <sheetViews>
    <sheetView workbookViewId="0">
      <selection activeCell="F22" sqref="F22"/>
    </sheetView>
  </sheetViews>
  <sheetFormatPr defaultRowHeight="15"/>
  <cols>
    <col min="1" max="1" width="18.140625" style="18" customWidth="1"/>
    <col min="2" max="2" width="22.5703125" style="19" customWidth="1"/>
    <col min="3" max="3" width="7" style="16" bestFit="1" customWidth="1"/>
    <col min="4" max="4" width="13.28515625" style="17" bestFit="1" customWidth="1"/>
    <col min="5" max="5" width="8" style="16" bestFit="1" customWidth="1"/>
    <col min="6" max="6" width="14.28515625" style="17" bestFit="1" customWidth="1"/>
    <col min="7" max="7" width="8" style="16" bestFit="1" customWidth="1"/>
    <col min="8" max="8" width="14.28515625" style="17" bestFit="1" customWidth="1"/>
    <col min="9" max="9" width="9.140625" style="1"/>
    <col min="10" max="11" width="12.42578125" style="423" bestFit="1" customWidth="1"/>
    <col min="12" max="256" width="9.140625" style="1"/>
    <col min="257" max="257" width="18.140625" style="1" customWidth="1"/>
    <col min="258" max="258" width="22.5703125" style="1" customWidth="1"/>
    <col min="259" max="259" width="7" style="1" bestFit="1" customWidth="1"/>
    <col min="260" max="260" width="13.28515625" style="1" bestFit="1" customWidth="1"/>
    <col min="261" max="261" width="8" style="1" bestFit="1" customWidth="1"/>
    <col min="262" max="262" width="14.28515625" style="1" bestFit="1" customWidth="1"/>
    <col min="263" max="263" width="8" style="1" bestFit="1" customWidth="1"/>
    <col min="264" max="264" width="14.28515625" style="1" bestFit="1" customWidth="1"/>
    <col min="265" max="265" width="9.140625" style="1"/>
    <col min="266" max="267" width="12.42578125" style="1" bestFit="1" customWidth="1"/>
    <col min="268" max="512" width="9.140625" style="1"/>
    <col min="513" max="513" width="18.140625" style="1" customWidth="1"/>
    <col min="514" max="514" width="22.5703125" style="1" customWidth="1"/>
    <col min="515" max="515" width="7" style="1" bestFit="1" customWidth="1"/>
    <col min="516" max="516" width="13.28515625" style="1" bestFit="1" customWidth="1"/>
    <col min="517" max="517" width="8" style="1" bestFit="1" customWidth="1"/>
    <col min="518" max="518" width="14.28515625" style="1" bestFit="1" customWidth="1"/>
    <col min="519" max="519" width="8" style="1" bestFit="1" customWidth="1"/>
    <col min="520" max="520" width="14.28515625" style="1" bestFit="1" customWidth="1"/>
    <col min="521" max="521" width="9.140625" style="1"/>
    <col min="522" max="523" width="12.42578125" style="1" bestFit="1" customWidth="1"/>
    <col min="524" max="768" width="9.140625" style="1"/>
    <col min="769" max="769" width="18.140625" style="1" customWidth="1"/>
    <col min="770" max="770" width="22.5703125" style="1" customWidth="1"/>
    <col min="771" max="771" width="7" style="1" bestFit="1" customWidth="1"/>
    <col min="772" max="772" width="13.28515625" style="1" bestFit="1" customWidth="1"/>
    <col min="773" max="773" width="8" style="1" bestFit="1" customWidth="1"/>
    <col min="774" max="774" width="14.28515625" style="1" bestFit="1" customWidth="1"/>
    <col min="775" max="775" width="8" style="1" bestFit="1" customWidth="1"/>
    <col min="776" max="776" width="14.28515625" style="1" bestFit="1" customWidth="1"/>
    <col min="777" max="777" width="9.140625" style="1"/>
    <col min="778" max="779" width="12.42578125" style="1" bestFit="1" customWidth="1"/>
    <col min="780" max="1024" width="9.140625" style="1"/>
    <col min="1025" max="1025" width="18.140625" style="1" customWidth="1"/>
    <col min="1026" max="1026" width="22.5703125" style="1" customWidth="1"/>
    <col min="1027" max="1027" width="7" style="1" bestFit="1" customWidth="1"/>
    <col min="1028" max="1028" width="13.28515625" style="1" bestFit="1" customWidth="1"/>
    <col min="1029" max="1029" width="8" style="1" bestFit="1" customWidth="1"/>
    <col min="1030" max="1030" width="14.28515625" style="1" bestFit="1" customWidth="1"/>
    <col min="1031" max="1031" width="8" style="1" bestFit="1" customWidth="1"/>
    <col min="1032" max="1032" width="14.28515625" style="1" bestFit="1" customWidth="1"/>
    <col min="1033" max="1033" width="9.140625" style="1"/>
    <col min="1034" max="1035" width="12.42578125" style="1" bestFit="1" customWidth="1"/>
    <col min="1036" max="1280" width="9.140625" style="1"/>
    <col min="1281" max="1281" width="18.140625" style="1" customWidth="1"/>
    <col min="1282" max="1282" width="22.5703125" style="1" customWidth="1"/>
    <col min="1283" max="1283" width="7" style="1" bestFit="1" customWidth="1"/>
    <col min="1284" max="1284" width="13.28515625" style="1" bestFit="1" customWidth="1"/>
    <col min="1285" max="1285" width="8" style="1" bestFit="1" customWidth="1"/>
    <col min="1286" max="1286" width="14.28515625" style="1" bestFit="1" customWidth="1"/>
    <col min="1287" max="1287" width="8" style="1" bestFit="1" customWidth="1"/>
    <col min="1288" max="1288" width="14.28515625" style="1" bestFit="1" customWidth="1"/>
    <col min="1289" max="1289" width="9.140625" style="1"/>
    <col min="1290" max="1291" width="12.42578125" style="1" bestFit="1" customWidth="1"/>
    <col min="1292" max="1536" width="9.140625" style="1"/>
    <col min="1537" max="1537" width="18.140625" style="1" customWidth="1"/>
    <col min="1538" max="1538" width="22.5703125" style="1" customWidth="1"/>
    <col min="1539" max="1539" width="7" style="1" bestFit="1" customWidth="1"/>
    <col min="1540" max="1540" width="13.28515625" style="1" bestFit="1" customWidth="1"/>
    <col min="1541" max="1541" width="8" style="1" bestFit="1" customWidth="1"/>
    <col min="1542" max="1542" width="14.28515625" style="1" bestFit="1" customWidth="1"/>
    <col min="1543" max="1543" width="8" style="1" bestFit="1" customWidth="1"/>
    <col min="1544" max="1544" width="14.28515625" style="1" bestFit="1" customWidth="1"/>
    <col min="1545" max="1545" width="9.140625" style="1"/>
    <col min="1546" max="1547" width="12.42578125" style="1" bestFit="1" customWidth="1"/>
    <col min="1548" max="1792" width="9.140625" style="1"/>
    <col min="1793" max="1793" width="18.140625" style="1" customWidth="1"/>
    <col min="1794" max="1794" width="22.5703125" style="1" customWidth="1"/>
    <col min="1795" max="1795" width="7" style="1" bestFit="1" customWidth="1"/>
    <col min="1796" max="1796" width="13.28515625" style="1" bestFit="1" customWidth="1"/>
    <col min="1797" max="1797" width="8" style="1" bestFit="1" customWidth="1"/>
    <col min="1798" max="1798" width="14.28515625" style="1" bestFit="1" customWidth="1"/>
    <col min="1799" max="1799" width="8" style="1" bestFit="1" customWidth="1"/>
    <col min="1800" max="1800" width="14.28515625" style="1" bestFit="1" customWidth="1"/>
    <col min="1801" max="1801" width="9.140625" style="1"/>
    <col min="1802" max="1803" width="12.42578125" style="1" bestFit="1" customWidth="1"/>
    <col min="1804" max="2048" width="9.140625" style="1"/>
    <col min="2049" max="2049" width="18.140625" style="1" customWidth="1"/>
    <col min="2050" max="2050" width="22.5703125" style="1" customWidth="1"/>
    <col min="2051" max="2051" width="7" style="1" bestFit="1" customWidth="1"/>
    <col min="2052" max="2052" width="13.28515625" style="1" bestFit="1" customWidth="1"/>
    <col min="2053" max="2053" width="8" style="1" bestFit="1" customWidth="1"/>
    <col min="2054" max="2054" width="14.28515625" style="1" bestFit="1" customWidth="1"/>
    <col min="2055" max="2055" width="8" style="1" bestFit="1" customWidth="1"/>
    <col min="2056" max="2056" width="14.28515625" style="1" bestFit="1" customWidth="1"/>
    <col min="2057" max="2057" width="9.140625" style="1"/>
    <col min="2058" max="2059" width="12.42578125" style="1" bestFit="1" customWidth="1"/>
    <col min="2060" max="2304" width="9.140625" style="1"/>
    <col min="2305" max="2305" width="18.140625" style="1" customWidth="1"/>
    <col min="2306" max="2306" width="22.5703125" style="1" customWidth="1"/>
    <col min="2307" max="2307" width="7" style="1" bestFit="1" customWidth="1"/>
    <col min="2308" max="2308" width="13.28515625" style="1" bestFit="1" customWidth="1"/>
    <col min="2309" max="2309" width="8" style="1" bestFit="1" customWidth="1"/>
    <col min="2310" max="2310" width="14.28515625" style="1" bestFit="1" customWidth="1"/>
    <col min="2311" max="2311" width="8" style="1" bestFit="1" customWidth="1"/>
    <col min="2312" max="2312" width="14.28515625" style="1" bestFit="1" customWidth="1"/>
    <col min="2313" max="2313" width="9.140625" style="1"/>
    <col min="2314" max="2315" width="12.42578125" style="1" bestFit="1" customWidth="1"/>
    <col min="2316" max="2560" width="9.140625" style="1"/>
    <col min="2561" max="2561" width="18.140625" style="1" customWidth="1"/>
    <col min="2562" max="2562" width="22.5703125" style="1" customWidth="1"/>
    <col min="2563" max="2563" width="7" style="1" bestFit="1" customWidth="1"/>
    <col min="2564" max="2564" width="13.28515625" style="1" bestFit="1" customWidth="1"/>
    <col min="2565" max="2565" width="8" style="1" bestFit="1" customWidth="1"/>
    <col min="2566" max="2566" width="14.28515625" style="1" bestFit="1" customWidth="1"/>
    <col min="2567" max="2567" width="8" style="1" bestFit="1" customWidth="1"/>
    <col min="2568" max="2568" width="14.28515625" style="1" bestFit="1" customWidth="1"/>
    <col min="2569" max="2569" width="9.140625" style="1"/>
    <col min="2570" max="2571" width="12.42578125" style="1" bestFit="1" customWidth="1"/>
    <col min="2572" max="2816" width="9.140625" style="1"/>
    <col min="2817" max="2817" width="18.140625" style="1" customWidth="1"/>
    <col min="2818" max="2818" width="22.5703125" style="1" customWidth="1"/>
    <col min="2819" max="2819" width="7" style="1" bestFit="1" customWidth="1"/>
    <col min="2820" max="2820" width="13.28515625" style="1" bestFit="1" customWidth="1"/>
    <col min="2821" max="2821" width="8" style="1" bestFit="1" customWidth="1"/>
    <col min="2822" max="2822" width="14.28515625" style="1" bestFit="1" customWidth="1"/>
    <col min="2823" max="2823" width="8" style="1" bestFit="1" customWidth="1"/>
    <col min="2824" max="2824" width="14.28515625" style="1" bestFit="1" customWidth="1"/>
    <col min="2825" max="2825" width="9.140625" style="1"/>
    <col min="2826" max="2827" width="12.42578125" style="1" bestFit="1" customWidth="1"/>
    <col min="2828" max="3072" width="9.140625" style="1"/>
    <col min="3073" max="3073" width="18.140625" style="1" customWidth="1"/>
    <col min="3074" max="3074" width="22.5703125" style="1" customWidth="1"/>
    <col min="3075" max="3075" width="7" style="1" bestFit="1" customWidth="1"/>
    <col min="3076" max="3076" width="13.28515625" style="1" bestFit="1" customWidth="1"/>
    <col min="3077" max="3077" width="8" style="1" bestFit="1" customWidth="1"/>
    <col min="3078" max="3078" width="14.28515625" style="1" bestFit="1" customWidth="1"/>
    <col min="3079" max="3079" width="8" style="1" bestFit="1" customWidth="1"/>
    <col min="3080" max="3080" width="14.28515625" style="1" bestFit="1" customWidth="1"/>
    <col min="3081" max="3081" width="9.140625" style="1"/>
    <col min="3082" max="3083" width="12.42578125" style="1" bestFit="1" customWidth="1"/>
    <col min="3084" max="3328" width="9.140625" style="1"/>
    <col min="3329" max="3329" width="18.140625" style="1" customWidth="1"/>
    <col min="3330" max="3330" width="22.5703125" style="1" customWidth="1"/>
    <col min="3331" max="3331" width="7" style="1" bestFit="1" customWidth="1"/>
    <col min="3332" max="3332" width="13.28515625" style="1" bestFit="1" customWidth="1"/>
    <col min="3333" max="3333" width="8" style="1" bestFit="1" customWidth="1"/>
    <col min="3334" max="3334" width="14.28515625" style="1" bestFit="1" customWidth="1"/>
    <col min="3335" max="3335" width="8" style="1" bestFit="1" customWidth="1"/>
    <col min="3336" max="3336" width="14.28515625" style="1" bestFit="1" customWidth="1"/>
    <col min="3337" max="3337" width="9.140625" style="1"/>
    <col min="3338" max="3339" width="12.42578125" style="1" bestFit="1" customWidth="1"/>
    <col min="3340" max="3584" width="9.140625" style="1"/>
    <col min="3585" max="3585" width="18.140625" style="1" customWidth="1"/>
    <col min="3586" max="3586" width="22.5703125" style="1" customWidth="1"/>
    <col min="3587" max="3587" width="7" style="1" bestFit="1" customWidth="1"/>
    <col min="3588" max="3588" width="13.28515625" style="1" bestFit="1" customWidth="1"/>
    <col min="3589" max="3589" width="8" style="1" bestFit="1" customWidth="1"/>
    <col min="3590" max="3590" width="14.28515625" style="1" bestFit="1" customWidth="1"/>
    <col min="3591" max="3591" width="8" style="1" bestFit="1" customWidth="1"/>
    <col min="3592" max="3592" width="14.28515625" style="1" bestFit="1" customWidth="1"/>
    <col min="3593" max="3593" width="9.140625" style="1"/>
    <col min="3594" max="3595" width="12.42578125" style="1" bestFit="1" customWidth="1"/>
    <col min="3596" max="3840" width="9.140625" style="1"/>
    <col min="3841" max="3841" width="18.140625" style="1" customWidth="1"/>
    <col min="3842" max="3842" width="22.5703125" style="1" customWidth="1"/>
    <col min="3843" max="3843" width="7" style="1" bestFit="1" customWidth="1"/>
    <col min="3844" max="3844" width="13.28515625" style="1" bestFit="1" customWidth="1"/>
    <col min="3845" max="3845" width="8" style="1" bestFit="1" customWidth="1"/>
    <col min="3846" max="3846" width="14.28515625" style="1" bestFit="1" customWidth="1"/>
    <col min="3847" max="3847" width="8" style="1" bestFit="1" customWidth="1"/>
    <col min="3848" max="3848" width="14.28515625" style="1" bestFit="1" customWidth="1"/>
    <col min="3849" max="3849" width="9.140625" style="1"/>
    <col min="3850" max="3851" width="12.42578125" style="1" bestFit="1" customWidth="1"/>
    <col min="3852" max="4096" width="9.140625" style="1"/>
    <col min="4097" max="4097" width="18.140625" style="1" customWidth="1"/>
    <col min="4098" max="4098" width="22.5703125" style="1" customWidth="1"/>
    <col min="4099" max="4099" width="7" style="1" bestFit="1" customWidth="1"/>
    <col min="4100" max="4100" width="13.28515625" style="1" bestFit="1" customWidth="1"/>
    <col min="4101" max="4101" width="8" style="1" bestFit="1" customWidth="1"/>
    <col min="4102" max="4102" width="14.28515625" style="1" bestFit="1" customWidth="1"/>
    <col min="4103" max="4103" width="8" style="1" bestFit="1" customWidth="1"/>
    <col min="4104" max="4104" width="14.28515625" style="1" bestFit="1" customWidth="1"/>
    <col min="4105" max="4105" width="9.140625" style="1"/>
    <col min="4106" max="4107" width="12.42578125" style="1" bestFit="1" customWidth="1"/>
    <col min="4108" max="4352" width="9.140625" style="1"/>
    <col min="4353" max="4353" width="18.140625" style="1" customWidth="1"/>
    <col min="4354" max="4354" width="22.5703125" style="1" customWidth="1"/>
    <col min="4355" max="4355" width="7" style="1" bestFit="1" customWidth="1"/>
    <col min="4356" max="4356" width="13.28515625" style="1" bestFit="1" customWidth="1"/>
    <col min="4357" max="4357" width="8" style="1" bestFit="1" customWidth="1"/>
    <col min="4358" max="4358" width="14.28515625" style="1" bestFit="1" customWidth="1"/>
    <col min="4359" max="4359" width="8" style="1" bestFit="1" customWidth="1"/>
    <col min="4360" max="4360" width="14.28515625" style="1" bestFit="1" customWidth="1"/>
    <col min="4361" max="4361" width="9.140625" style="1"/>
    <col min="4362" max="4363" width="12.42578125" style="1" bestFit="1" customWidth="1"/>
    <col min="4364" max="4608" width="9.140625" style="1"/>
    <col min="4609" max="4609" width="18.140625" style="1" customWidth="1"/>
    <col min="4610" max="4610" width="22.5703125" style="1" customWidth="1"/>
    <col min="4611" max="4611" width="7" style="1" bestFit="1" customWidth="1"/>
    <col min="4612" max="4612" width="13.28515625" style="1" bestFit="1" customWidth="1"/>
    <col min="4613" max="4613" width="8" style="1" bestFit="1" customWidth="1"/>
    <col min="4614" max="4614" width="14.28515625" style="1" bestFit="1" customWidth="1"/>
    <col min="4615" max="4615" width="8" style="1" bestFit="1" customWidth="1"/>
    <col min="4616" max="4616" width="14.28515625" style="1" bestFit="1" customWidth="1"/>
    <col min="4617" max="4617" width="9.140625" style="1"/>
    <col min="4618" max="4619" width="12.42578125" style="1" bestFit="1" customWidth="1"/>
    <col min="4620" max="4864" width="9.140625" style="1"/>
    <col min="4865" max="4865" width="18.140625" style="1" customWidth="1"/>
    <col min="4866" max="4866" width="22.5703125" style="1" customWidth="1"/>
    <col min="4867" max="4867" width="7" style="1" bestFit="1" customWidth="1"/>
    <col min="4868" max="4868" width="13.28515625" style="1" bestFit="1" customWidth="1"/>
    <col min="4869" max="4869" width="8" style="1" bestFit="1" customWidth="1"/>
    <col min="4870" max="4870" width="14.28515625" style="1" bestFit="1" customWidth="1"/>
    <col min="4871" max="4871" width="8" style="1" bestFit="1" customWidth="1"/>
    <col min="4872" max="4872" width="14.28515625" style="1" bestFit="1" customWidth="1"/>
    <col min="4873" max="4873" width="9.140625" style="1"/>
    <col min="4874" max="4875" width="12.42578125" style="1" bestFit="1" customWidth="1"/>
    <col min="4876" max="5120" width="9.140625" style="1"/>
    <col min="5121" max="5121" width="18.140625" style="1" customWidth="1"/>
    <col min="5122" max="5122" width="22.5703125" style="1" customWidth="1"/>
    <col min="5123" max="5123" width="7" style="1" bestFit="1" customWidth="1"/>
    <col min="5124" max="5124" width="13.28515625" style="1" bestFit="1" customWidth="1"/>
    <col min="5125" max="5125" width="8" style="1" bestFit="1" customWidth="1"/>
    <col min="5126" max="5126" width="14.28515625" style="1" bestFit="1" customWidth="1"/>
    <col min="5127" max="5127" width="8" style="1" bestFit="1" customWidth="1"/>
    <col min="5128" max="5128" width="14.28515625" style="1" bestFit="1" customWidth="1"/>
    <col min="5129" max="5129" width="9.140625" style="1"/>
    <col min="5130" max="5131" width="12.42578125" style="1" bestFit="1" customWidth="1"/>
    <col min="5132" max="5376" width="9.140625" style="1"/>
    <col min="5377" max="5377" width="18.140625" style="1" customWidth="1"/>
    <col min="5378" max="5378" width="22.5703125" style="1" customWidth="1"/>
    <col min="5379" max="5379" width="7" style="1" bestFit="1" customWidth="1"/>
    <col min="5380" max="5380" width="13.28515625" style="1" bestFit="1" customWidth="1"/>
    <col min="5381" max="5381" width="8" style="1" bestFit="1" customWidth="1"/>
    <col min="5382" max="5382" width="14.28515625" style="1" bestFit="1" customWidth="1"/>
    <col min="5383" max="5383" width="8" style="1" bestFit="1" customWidth="1"/>
    <col min="5384" max="5384" width="14.28515625" style="1" bestFit="1" customWidth="1"/>
    <col min="5385" max="5385" width="9.140625" style="1"/>
    <col min="5386" max="5387" width="12.42578125" style="1" bestFit="1" customWidth="1"/>
    <col min="5388" max="5632" width="9.140625" style="1"/>
    <col min="5633" max="5633" width="18.140625" style="1" customWidth="1"/>
    <col min="5634" max="5634" width="22.5703125" style="1" customWidth="1"/>
    <col min="5635" max="5635" width="7" style="1" bestFit="1" customWidth="1"/>
    <col min="5636" max="5636" width="13.28515625" style="1" bestFit="1" customWidth="1"/>
    <col min="5637" max="5637" width="8" style="1" bestFit="1" customWidth="1"/>
    <col min="5638" max="5638" width="14.28515625" style="1" bestFit="1" customWidth="1"/>
    <col min="5639" max="5639" width="8" style="1" bestFit="1" customWidth="1"/>
    <col min="5640" max="5640" width="14.28515625" style="1" bestFit="1" customWidth="1"/>
    <col min="5641" max="5641" width="9.140625" style="1"/>
    <col min="5642" max="5643" width="12.42578125" style="1" bestFit="1" customWidth="1"/>
    <col min="5644" max="5888" width="9.140625" style="1"/>
    <col min="5889" max="5889" width="18.140625" style="1" customWidth="1"/>
    <col min="5890" max="5890" width="22.5703125" style="1" customWidth="1"/>
    <col min="5891" max="5891" width="7" style="1" bestFit="1" customWidth="1"/>
    <col min="5892" max="5892" width="13.28515625" style="1" bestFit="1" customWidth="1"/>
    <col min="5893" max="5893" width="8" style="1" bestFit="1" customWidth="1"/>
    <col min="5894" max="5894" width="14.28515625" style="1" bestFit="1" customWidth="1"/>
    <col min="5895" max="5895" width="8" style="1" bestFit="1" customWidth="1"/>
    <col min="5896" max="5896" width="14.28515625" style="1" bestFit="1" customWidth="1"/>
    <col min="5897" max="5897" width="9.140625" style="1"/>
    <col min="5898" max="5899" width="12.42578125" style="1" bestFit="1" customWidth="1"/>
    <col min="5900" max="6144" width="9.140625" style="1"/>
    <col min="6145" max="6145" width="18.140625" style="1" customWidth="1"/>
    <col min="6146" max="6146" width="22.5703125" style="1" customWidth="1"/>
    <col min="6147" max="6147" width="7" style="1" bestFit="1" customWidth="1"/>
    <col min="6148" max="6148" width="13.28515625" style="1" bestFit="1" customWidth="1"/>
    <col min="6149" max="6149" width="8" style="1" bestFit="1" customWidth="1"/>
    <col min="6150" max="6150" width="14.28515625" style="1" bestFit="1" customWidth="1"/>
    <col min="6151" max="6151" width="8" style="1" bestFit="1" customWidth="1"/>
    <col min="6152" max="6152" width="14.28515625" style="1" bestFit="1" customWidth="1"/>
    <col min="6153" max="6153" width="9.140625" style="1"/>
    <col min="6154" max="6155" width="12.42578125" style="1" bestFit="1" customWidth="1"/>
    <col min="6156" max="6400" width="9.140625" style="1"/>
    <col min="6401" max="6401" width="18.140625" style="1" customWidth="1"/>
    <col min="6402" max="6402" width="22.5703125" style="1" customWidth="1"/>
    <col min="6403" max="6403" width="7" style="1" bestFit="1" customWidth="1"/>
    <col min="6404" max="6404" width="13.28515625" style="1" bestFit="1" customWidth="1"/>
    <col min="6405" max="6405" width="8" style="1" bestFit="1" customWidth="1"/>
    <col min="6406" max="6406" width="14.28515625" style="1" bestFit="1" customWidth="1"/>
    <col min="6407" max="6407" width="8" style="1" bestFit="1" customWidth="1"/>
    <col min="6408" max="6408" width="14.28515625" style="1" bestFit="1" customWidth="1"/>
    <col min="6409" max="6409" width="9.140625" style="1"/>
    <col min="6410" max="6411" width="12.42578125" style="1" bestFit="1" customWidth="1"/>
    <col min="6412" max="6656" width="9.140625" style="1"/>
    <col min="6657" max="6657" width="18.140625" style="1" customWidth="1"/>
    <col min="6658" max="6658" width="22.5703125" style="1" customWidth="1"/>
    <col min="6659" max="6659" width="7" style="1" bestFit="1" customWidth="1"/>
    <col min="6660" max="6660" width="13.28515625" style="1" bestFit="1" customWidth="1"/>
    <col min="6661" max="6661" width="8" style="1" bestFit="1" customWidth="1"/>
    <col min="6662" max="6662" width="14.28515625" style="1" bestFit="1" customWidth="1"/>
    <col min="6663" max="6663" width="8" style="1" bestFit="1" customWidth="1"/>
    <col min="6664" max="6664" width="14.28515625" style="1" bestFit="1" customWidth="1"/>
    <col min="6665" max="6665" width="9.140625" style="1"/>
    <col min="6666" max="6667" width="12.42578125" style="1" bestFit="1" customWidth="1"/>
    <col min="6668" max="6912" width="9.140625" style="1"/>
    <col min="6913" max="6913" width="18.140625" style="1" customWidth="1"/>
    <col min="6914" max="6914" width="22.5703125" style="1" customWidth="1"/>
    <col min="6915" max="6915" width="7" style="1" bestFit="1" customWidth="1"/>
    <col min="6916" max="6916" width="13.28515625" style="1" bestFit="1" customWidth="1"/>
    <col min="6917" max="6917" width="8" style="1" bestFit="1" customWidth="1"/>
    <col min="6918" max="6918" width="14.28515625" style="1" bestFit="1" customWidth="1"/>
    <col min="6919" max="6919" width="8" style="1" bestFit="1" customWidth="1"/>
    <col min="6920" max="6920" width="14.28515625" style="1" bestFit="1" customWidth="1"/>
    <col min="6921" max="6921" width="9.140625" style="1"/>
    <col min="6922" max="6923" width="12.42578125" style="1" bestFit="1" customWidth="1"/>
    <col min="6924" max="7168" width="9.140625" style="1"/>
    <col min="7169" max="7169" width="18.140625" style="1" customWidth="1"/>
    <col min="7170" max="7170" width="22.5703125" style="1" customWidth="1"/>
    <col min="7171" max="7171" width="7" style="1" bestFit="1" customWidth="1"/>
    <col min="7172" max="7172" width="13.28515625" style="1" bestFit="1" customWidth="1"/>
    <col min="7173" max="7173" width="8" style="1" bestFit="1" customWidth="1"/>
    <col min="7174" max="7174" width="14.28515625" style="1" bestFit="1" customWidth="1"/>
    <col min="7175" max="7175" width="8" style="1" bestFit="1" customWidth="1"/>
    <col min="7176" max="7176" width="14.28515625" style="1" bestFit="1" customWidth="1"/>
    <col min="7177" max="7177" width="9.140625" style="1"/>
    <col min="7178" max="7179" width="12.42578125" style="1" bestFit="1" customWidth="1"/>
    <col min="7180" max="7424" width="9.140625" style="1"/>
    <col min="7425" max="7425" width="18.140625" style="1" customWidth="1"/>
    <col min="7426" max="7426" width="22.5703125" style="1" customWidth="1"/>
    <col min="7427" max="7427" width="7" style="1" bestFit="1" customWidth="1"/>
    <col min="7428" max="7428" width="13.28515625" style="1" bestFit="1" customWidth="1"/>
    <col min="7429" max="7429" width="8" style="1" bestFit="1" customWidth="1"/>
    <col min="7430" max="7430" width="14.28515625" style="1" bestFit="1" customWidth="1"/>
    <col min="7431" max="7431" width="8" style="1" bestFit="1" customWidth="1"/>
    <col min="7432" max="7432" width="14.28515625" style="1" bestFit="1" customWidth="1"/>
    <col min="7433" max="7433" width="9.140625" style="1"/>
    <col min="7434" max="7435" width="12.42578125" style="1" bestFit="1" customWidth="1"/>
    <col min="7436" max="7680" width="9.140625" style="1"/>
    <col min="7681" max="7681" width="18.140625" style="1" customWidth="1"/>
    <col min="7682" max="7682" width="22.5703125" style="1" customWidth="1"/>
    <col min="7683" max="7683" width="7" style="1" bestFit="1" customWidth="1"/>
    <col min="7684" max="7684" width="13.28515625" style="1" bestFit="1" customWidth="1"/>
    <col min="7685" max="7685" width="8" style="1" bestFit="1" customWidth="1"/>
    <col min="7686" max="7686" width="14.28515625" style="1" bestFit="1" customWidth="1"/>
    <col min="7687" max="7687" width="8" style="1" bestFit="1" customWidth="1"/>
    <col min="7688" max="7688" width="14.28515625" style="1" bestFit="1" customWidth="1"/>
    <col min="7689" max="7689" width="9.140625" style="1"/>
    <col min="7690" max="7691" width="12.42578125" style="1" bestFit="1" customWidth="1"/>
    <col min="7692" max="7936" width="9.140625" style="1"/>
    <col min="7937" max="7937" width="18.140625" style="1" customWidth="1"/>
    <col min="7938" max="7938" width="22.5703125" style="1" customWidth="1"/>
    <col min="7939" max="7939" width="7" style="1" bestFit="1" customWidth="1"/>
    <col min="7940" max="7940" width="13.28515625" style="1" bestFit="1" customWidth="1"/>
    <col min="7941" max="7941" width="8" style="1" bestFit="1" customWidth="1"/>
    <col min="7942" max="7942" width="14.28515625" style="1" bestFit="1" customWidth="1"/>
    <col min="7943" max="7943" width="8" style="1" bestFit="1" customWidth="1"/>
    <col min="7944" max="7944" width="14.28515625" style="1" bestFit="1" customWidth="1"/>
    <col min="7945" max="7945" width="9.140625" style="1"/>
    <col min="7946" max="7947" width="12.42578125" style="1" bestFit="1" customWidth="1"/>
    <col min="7948" max="8192" width="9.140625" style="1"/>
    <col min="8193" max="8193" width="18.140625" style="1" customWidth="1"/>
    <col min="8194" max="8194" width="22.5703125" style="1" customWidth="1"/>
    <col min="8195" max="8195" width="7" style="1" bestFit="1" customWidth="1"/>
    <col min="8196" max="8196" width="13.28515625" style="1" bestFit="1" customWidth="1"/>
    <col min="8197" max="8197" width="8" style="1" bestFit="1" customWidth="1"/>
    <col min="8198" max="8198" width="14.28515625" style="1" bestFit="1" customWidth="1"/>
    <col min="8199" max="8199" width="8" style="1" bestFit="1" customWidth="1"/>
    <col min="8200" max="8200" width="14.28515625" style="1" bestFit="1" customWidth="1"/>
    <col min="8201" max="8201" width="9.140625" style="1"/>
    <col min="8202" max="8203" width="12.42578125" style="1" bestFit="1" customWidth="1"/>
    <col min="8204" max="8448" width="9.140625" style="1"/>
    <col min="8449" max="8449" width="18.140625" style="1" customWidth="1"/>
    <col min="8450" max="8450" width="22.5703125" style="1" customWidth="1"/>
    <col min="8451" max="8451" width="7" style="1" bestFit="1" customWidth="1"/>
    <col min="8452" max="8452" width="13.28515625" style="1" bestFit="1" customWidth="1"/>
    <col min="8453" max="8453" width="8" style="1" bestFit="1" customWidth="1"/>
    <col min="8454" max="8454" width="14.28515625" style="1" bestFit="1" customWidth="1"/>
    <col min="8455" max="8455" width="8" style="1" bestFit="1" customWidth="1"/>
    <col min="8456" max="8456" width="14.28515625" style="1" bestFit="1" customWidth="1"/>
    <col min="8457" max="8457" width="9.140625" style="1"/>
    <col min="8458" max="8459" width="12.42578125" style="1" bestFit="1" customWidth="1"/>
    <col min="8460" max="8704" width="9.140625" style="1"/>
    <col min="8705" max="8705" width="18.140625" style="1" customWidth="1"/>
    <col min="8706" max="8706" width="22.5703125" style="1" customWidth="1"/>
    <col min="8707" max="8707" width="7" style="1" bestFit="1" customWidth="1"/>
    <col min="8708" max="8708" width="13.28515625" style="1" bestFit="1" customWidth="1"/>
    <col min="8709" max="8709" width="8" style="1" bestFit="1" customWidth="1"/>
    <col min="8710" max="8710" width="14.28515625" style="1" bestFit="1" customWidth="1"/>
    <col min="8711" max="8711" width="8" style="1" bestFit="1" customWidth="1"/>
    <col min="8712" max="8712" width="14.28515625" style="1" bestFit="1" customWidth="1"/>
    <col min="8713" max="8713" width="9.140625" style="1"/>
    <col min="8714" max="8715" width="12.42578125" style="1" bestFit="1" customWidth="1"/>
    <col min="8716" max="8960" width="9.140625" style="1"/>
    <col min="8961" max="8961" width="18.140625" style="1" customWidth="1"/>
    <col min="8962" max="8962" width="22.5703125" style="1" customWidth="1"/>
    <col min="8963" max="8963" width="7" style="1" bestFit="1" customWidth="1"/>
    <col min="8964" max="8964" width="13.28515625" style="1" bestFit="1" customWidth="1"/>
    <col min="8965" max="8965" width="8" style="1" bestFit="1" customWidth="1"/>
    <col min="8966" max="8966" width="14.28515625" style="1" bestFit="1" customWidth="1"/>
    <col min="8967" max="8967" width="8" style="1" bestFit="1" customWidth="1"/>
    <col min="8968" max="8968" width="14.28515625" style="1" bestFit="1" customWidth="1"/>
    <col min="8969" max="8969" width="9.140625" style="1"/>
    <col min="8970" max="8971" width="12.42578125" style="1" bestFit="1" customWidth="1"/>
    <col min="8972" max="9216" width="9.140625" style="1"/>
    <col min="9217" max="9217" width="18.140625" style="1" customWidth="1"/>
    <col min="9218" max="9218" width="22.5703125" style="1" customWidth="1"/>
    <col min="9219" max="9219" width="7" style="1" bestFit="1" customWidth="1"/>
    <col min="9220" max="9220" width="13.28515625" style="1" bestFit="1" customWidth="1"/>
    <col min="9221" max="9221" width="8" style="1" bestFit="1" customWidth="1"/>
    <col min="9222" max="9222" width="14.28515625" style="1" bestFit="1" customWidth="1"/>
    <col min="9223" max="9223" width="8" style="1" bestFit="1" customWidth="1"/>
    <col min="9224" max="9224" width="14.28515625" style="1" bestFit="1" customWidth="1"/>
    <col min="9225" max="9225" width="9.140625" style="1"/>
    <col min="9226" max="9227" width="12.42578125" style="1" bestFit="1" customWidth="1"/>
    <col min="9228" max="9472" width="9.140625" style="1"/>
    <col min="9473" max="9473" width="18.140625" style="1" customWidth="1"/>
    <col min="9474" max="9474" width="22.5703125" style="1" customWidth="1"/>
    <col min="9475" max="9475" width="7" style="1" bestFit="1" customWidth="1"/>
    <col min="9476" max="9476" width="13.28515625" style="1" bestFit="1" customWidth="1"/>
    <col min="9477" max="9477" width="8" style="1" bestFit="1" customWidth="1"/>
    <col min="9478" max="9478" width="14.28515625" style="1" bestFit="1" customWidth="1"/>
    <col min="9479" max="9479" width="8" style="1" bestFit="1" customWidth="1"/>
    <col min="9480" max="9480" width="14.28515625" style="1" bestFit="1" customWidth="1"/>
    <col min="9481" max="9481" width="9.140625" style="1"/>
    <col min="9482" max="9483" width="12.42578125" style="1" bestFit="1" customWidth="1"/>
    <col min="9484" max="9728" width="9.140625" style="1"/>
    <col min="9729" max="9729" width="18.140625" style="1" customWidth="1"/>
    <col min="9730" max="9730" width="22.5703125" style="1" customWidth="1"/>
    <col min="9731" max="9731" width="7" style="1" bestFit="1" customWidth="1"/>
    <col min="9732" max="9732" width="13.28515625" style="1" bestFit="1" customWidth="1"/>
    <col min="9733" max="9733" width="8" style="1" bestFit="1" customWidth="1"/>
    <col min="9734" max="9734" width="14.28515625" style="1" bestFit="1" customWidth="1"/>
    <col min="9735" max="9735" width="8" style="1" bestFit="1" customWidth="1"/>
    <col min="9736" max="9736" width="14.28515625" style="1" bestFit="1" customWidth="1"/>
    <col min="9737" max="9737" width="9.140625" style="1"/>
    <col min="9738" max="9739" width="12.42578125" style="1" bestFit="1" customWidth="1"/>
    <col min="9740" max="9984" width="9.140625" style="1"/>
    <col min="9985" max="9985" width="18.140625" style="1" customWidth="1"/>
    <col min="9986" max="9986" width="22.5703125" style="1" customWidth="1"/>
    <col min="9987" max="9987" width="7" style="1" bestFit="1" customWidth="1"/>
    <col min="9988" max="9988" width="13.28515625" style="1" bestFit="1" customWidth="1"/>
    <col min="9989" max="9989" width="8" style="1" bestFit="1" customWidth="1"/>
    <col min="9990" max="9990" width="14.28515625" style="1" bestFit="1" customWidth="1"/>
    <col min="9991" max="9991" width="8" style="1" bestFit="1" customWidth="1"/>
    <col min="9992" max="9992" width="14.28515625" style="1" bestFit="1" customWidth="1"/>
    <col min="9993" max="9993" width="9.140625" style="1"/>
    <col min="9994" max="9995" width="12.42578125" style="1" bestFit="1" customWidth="1"/>
    <col min="9996" max="10240" width="9.140625" style="1"/>
    <col min="10241" max="10241" width="18.140625" style="1" customWidth="1"/>
    <col min="10242" max="10242" width="22.5703125" style="1" customWidth="1"/>
    <col min="10243" max="10243" width="7" style="1" bestFit="1" customWidth="1"/>
    <col min="10244" max="10244" width="13.28515625" style="1" bestFit="1" customWidth="1"/>
    <col min="10245" max="10245" width="8" style="1" bestFit="1" customWidth="1"/>
    <col min="10246" max="10246" width="14.28515625" style="1" bestFit="1" customWidth="1"/>
    <col min="10247" max="10247" width="8" style="1" bestFit="1" customWidth="1"/>
    <col min="10248" max="10248" width="14.28515625" style="1" bestFit="1" customWidth="1"/>
    <col min="10249" max="10249" width="9.140625" style="1"/>
    <col min="10250" max="10251" width="12.42578125" style="1" bestFit="1" customWidth="1"/>
    <col min="10252" max="10496" width="9.140625" style="1"/>
    <col min="10497" max="10497" width="18.140625" style="1" customWidth="1"/>
    <col min="10498" max="10498" width="22.5703125" style="1" customWidth="1"/>
    <col min="10499" max="10499" width="7" style="1" bestFit="1" customWidth="1"/>
    <col min="10500" max="10500" width="13.28515625" style="1" bestFit="1" customWidth="1"/>
    <col min="10501" max="10501" width="8" style="1" bestFit="1" customWidth="1"/>
    <col min="10502" max="10502" width="14.28515625" style="1" bestFit="1" customWidth="1"/>
    <col min="10503" max="10503" width="8" style="1" bestFit="1" customWidth="1"/>
    <col min="10504" max="10504" width="14.28515625" style="1" bestFit="1" customWidth="1"/>
    <col min="10505" max="10505" width="9.140625" style="1"/>
    <col min="10506" max="10507" width="12.42578125" style="1" bestFit="1" customWidth="1"/>
    <col min="10508" max="10752" width="9.140625" style="1"/>
    <col min="10753" max="10753" width="18.140625" style="1" customWidth="1"/>
    <col min="10754" max="10754" width="22.5703125" style="1" customWidth="1"/>
    <col min="10755" max="10755" width="7" style="1" bestFit="1" customWidth="1"/>
    <col min="10756" max="10756" width="13.28515625" style="1" bestFit="1" customWidth="1"/>
    <col min="10757" max="10757" width="8" style="1" bestFit="1" customWidth="1"/>
    <col min="10758" max="10758" width="14.28515625" style="1" bestFit="1" customWidth="1"/>
    <col min="10759" max="10759" width="8" style="1" bestFit="1" customWidth="1"/>
    <col min="10760" max="10760" width="14.28515625" style="1" bestFit="1" customWidth="1"/>
    <col min="10761" max="10761" width="9.140625" style="1"/>
    <col min="10762" max="10763" width="12.42578125" style="1" bestFit="1" customWidth="1"/>
    <col min="10764" max="11008" width="9.140625" style="1"/>
    <col min="11009" max="11009" width="18.140625" style="1" customWidth="1"/>
    <col min="11010" max="11010" width="22.5703125" style="1" customWidth="1"/>
    <col min="11011" max="11011" width="7" style="1" bestFit="1" customWidth="1"/>
    <col min="11012" max="11012" width="13.28515625" style="1" bestFit="1" customWidth="1"/>
    <col min="11013" max="11013" width="8" style="1" bestFit="1" customWidth="1"/>
    <col min="11014" max="11014" width="14.28515625" style="1" bestFit="1" customWidth="1"/>
    <col min="11015" max="11015" width="8" style="1" bestFit="1" customWidth="1"/>
    <col min="11016" max="11016" width="14.28515625" style="1" bestFit="1" customWidth="1"/>
    <col min="11017" max="11017" width="9.140625" style="1"/>
    <col min="11018" max="11019" width="12.42578125" style="1" bestFit="1" customWidth="1"/>
    <col min="11020" max="11264" width="9.140625" style="1"/>
    <col min="11265" max="11265" width="18.140625" style="1" customWidth="1"/>
    <col min="11266" max="11266" width="22.5703125" style="1" customWidth="1"/>
    <col min="11267" max="11267" width="7" style="1" bestFit="1" customWidth="1"/>
    <col min="11268" max="11268" width="13.28515625" style="1" bestFit="1" customWidth="1"/>
    <col min="11269" max="11269" width="8" style="1" bestFit="1" customWidth="1"/>
    <col min="11270" max="11270" width="14.28515625" style="1" bestFit="1" customWidth="1"/>
    <col min="11271" max="11271" width="8" style="1" bestFit="1" customWidth="1"/>
    <col min="11272" max="11272" width="14.28515625" style="1" bestFit="1" customWidth="1"/>
    <col min="11273" max="11273" width="9.140625" style="1"/>
    <col min="11274" max="11275" width="12.42578125" style="1" bestFit="1" customWidth="1"/>
    <col min="11276" max="11520" width="9.140625" style="1"/>
    <col min="11521" max="11521" width="18.140625" style="1" customWidth="1"/>
    <col min="11522" max="11522" width="22.5703125" style="1" customWidth="1"/>
    <col min="11523" max="11523" width="7" style="1" bestFit="1" customWidth="1"/>
    <col min="11524" max="11524" width="13.28515625" style="1" bestFit="1" customWidth="1"/>
    <col min="11525" max="11525" width="8" style="1" bestFit="1" customWidth="1"/>
    <col min="11526" max="11526" width="14.28515625" style="1" bestFit="1" customWidth="1"/>
    <col min="11527" max="11527" width="8" style="1" bestFit="1" customWidth="1"/>
    <col min="11528" max="11528" width="14.28515625" style="1" bestFit="1" customWidth="1"/>
    <col min="11529" max="11529" width="9.140625" style="1"/>
    <col min="11530" max="11531" width="12.42578125" style="1" bestFit="1" customWidth="1"/>
    <col min="11532" max="11776" width="9.140625" style="1"/>
    <col min="11777" max="11777" width="18.140625" style="1" customWidth="1"/>
    <col min="11778" max="11778" width="22.5703125" style="1" customWidth="1"/>
    <col min="11779" max="11779" width="7" style="1" bestFit="1" customWidth="1"/>
    <col min="11780" max="11780" width="13.28515625" style="1" bestFit="1" customWidth="1"/>
    <col min="11781" max="11781" width="8" style="1" bestFit="1" customWidth="1"/>
    <col min="11782" max="11782" width="14.28515625" style="1" bestFit="1" customWidth="1"/>
    <col min="11783" max="11783" width="8" style="1" bestFit="1" customWidth="1"/>
    <col min="11784" max="11784" width="14.28515625" style="1" bestFit="1" customWidth="1"/>
    <col min="11785" max="11785" width="9.140625" style="1"/>
    <col min="11786" max="11787" width="12.42578125" style="1" bestFit="1" customWidth="1"/>
    <col min="11788" max="12032" width="9.140625" style="1"/>
    <col min="12033" max="12033" width="18.140625" style="1" customWidth="1"/>
    <col min="12034" max="12034" width="22.5703125" style="1" customWidth="1"/>
    <col min="12035" max="12035" width="7" style="1" bestFit="1" customWidth="1"/>
    <col min="12036" max="12036" width="13.28515625" style="1" bestFit="1" customWidth="1"/>
    <col min="12037" max="12037" width="8" style="1" bestFit="1" customWidth="1"/>
    <col min="12038" max="12038" width="14.28515625" style="1" bestFit="1" customWidth="1"/>
    <col min="12039" max="12039" width="8" style="1" bestFit="1" customWidth="1"/>
    <col min="12040" max="12040" width="14.28515625" style="1" bestFit="1" customWidth="1"/>
    <col min="12041" max="12041" width="9.140625" style="1"/>
    <col min="12042" max="12043" width="12.42578125" style="1" bestFit="1" customWidth="1"/>
    <col min="12044" max="12288" width="9.140625" style="1"/>
    <col min="12289" max="12289" width="18.140625" style="1" customWidth="1"/>
    <col min="12290" max="12290" width="22.5703125" style="1" customWidth="1"/>
    <col min="12291" max="12291" width="7" style="1" bestFit="1" customWidth="1"/>
    <col min="12292" max="12292" width="13.28515625" style="1" bestFit="1" customWidth="1"/>
    <col min="12293" max="12293" width="8" style="1" bestFit="1" customWidth="1"/>
    <col min="12294" max="12294" width="14.28515625" style="1" bestFit="1" customWidth="1"/>
    <col min="12295" max="12295" width="8" style="1" bestFit="1" customWidth="1"/>
    <col min="12296" max="12296" width="14.28515625" style="1" bestFit="1" customWidth="1"/>
    <col min="12297" max="12297" width="9.140625" style="1"/>
    <col min="12298" max="12299" width="12.42578125" style="1" bestFit="1" customWidth="1"/>
    <col min="12300" max="12544" width="9.140625" style="1"/>
    <col min="12545" max="12545" width="18.140625" style="1" customWidth="1"/>
    <col min="12546" max="12546" width="22.5703125" style="1" customWidth="1"/>
    <col min="12547" max="12547" width="7" style="1" bestFit="1" customWidth="1"/>
    <col min="12548" max="12548" width="13.28515625" style="1" bestFit="1" customWidth="1"/>
    <col min="12549" max="12549" width="8" style="1" bestFit="1" customWidth="1"/>
    <col min="12550" max="12550" width="14.28515625" style="1" bestFit="1" customWidth="1"/>
    <col min="12551" max="12551" width="8" style="1" bestFit="1" customWidth="1"/>
    <col min="12552" max="12552" width="14.28515625" style="1" bestFit="1" customWidth="1"/>
    <col min="12553" max="12553" width="9.140625" style="1"/>
    <col min="12554" max="12555" width="12.42578125" style="1" bestFit="1" customWidth="1"/>
    <col min="12556" max="12800" width="9.140625" style="1"/>
    <col min="12801" max="12801" width="18.140625" style="1" customWidth="1"/>
    <col min="12802" max="12802" width="22.5703125" style="1" customWidth="1"/>
    <col min="12803" max="12803" width="7" style="1" bestFit="1" customWidth="1"/>
    <col min="12804" max="12804" width="13.28515625" style="1" bestFit="1" customWidth="1"/>
    <col min="12805" max="12805" width="8" style="1" bestFit="1" customWidth="1"/>
    <col min="12806" max="12806" width="14.28515625" style="1" bestFit="1" customWidth="1"/>
    <col min="12807" max="12807" width="8" style="1" bestFit="1" customWidth="1"/>
    <col min="12808" max="12808" width="14.28515625" style="1" bestFit="1" customWidth="1"/>
    <col min="12809" max="12809" width="9.140625" style="1"/>
    <col min="12810" max="12811" width="12.42578125" style="1" bestFit="1" customWidth="1"/>
    <col min="12812" max="13056" width="9.140625" style="1"/>
    <col min="13057" max="13057" width="18.140625" style="1" customWidth="1"/>
    <col min="13058" max="13058" width="22.5703125" style="1" customWidth="1"/>
    <col min="13059" max="13059" width="7" style="1" bestFit="1" customWidth="1"/>
    <col min="13060" max="13060" width="13.28515625" style="1" bestFit="1" customWidth="1"/>
    <col min="13061" max="13061" width="8" style="1" bestFit="1" customWidth="1"/>
    <col min="13062" max="13062" width="14.28515625" style="1" bestFit="1" customWidth="1"/>
    <col min="13063" max="13063" width="8" style="1" bestFit="1" customWidth="1"/>
    <col min="13064" max="13064" width="14.28515625" style="1" bestFit="1" customWidth="1"/>
    <col min="13065" max="13065" width="9.140625" style="1"/>
    <col min="13066" max="13067" width="12.42578125" style="1" bestFit="1" customWidth="1"/>
    <col min="13068" max="13312" width="9.140625" style="1"/>
    <col min="13313" max="13313" width="18.140625" style="1" customWidth="1"/>
    <col min="13314" max="13314" width="22.5703125" style="1" customWidth="1"/>
    <col min="13315" max="13315" width="7" style="1" bestFit="1" customWidth="1"/>
    <col min="13316" max="13316" width="13.28515625" style="1" bestFit="1" customWidth="1"/>
    <col min="13317" max="13317" width="8" style="1" bestFit="1" customWidth="1"/>
    <col min="13318" max="13318" width="14.28515625" style="1" bestFit="1" customWidth="1"/>
    <col min="13319" max="13319" width="8" style="1" bestFit="1" customWidth="1"/>
    <col min="13320" max="13320" width="14.28515625" style="1" bestFit="1" customWidth="1"/>
    <col min="13321" max="13321" width="9.140625" style="1"/>
    <col min="13322" max="13323" width="12.42578125" style="1" bestFit="1" customWidth="1"/>
    <col min="13324" max="13568" width="9.140625" style="1"/>
    <col min="13569" max="13569" width="18.140625" style="1" customWidth="1"/>
    <col min="13570" max="13570" width="22.5703125" style="1" customWidth="1"/>
    <col min="13571" max="13571" width="7" style="1" bestFit="1" customWidth="1"/>
    <col min="13572" max="13572" width="13.28515625" style="1" bestFit="1" customWidth="1"/>
    <col min="13573" max="13573" width="8" style="1" bestFit="1" customWidth="1"/>
    <col min="13574" max="13574" width="14.28515625" style="1" bestFit="1" customWidth="1"/>
    <col min="13575" max="13575" width="8" style="1" bestFit="1" customWidth="1"/>
    <col min="13576" max="13576" width="14.28515625" style="1" bestFit="1" customWidth="1"/>
    <col min="13577" max="13577" width="9.140625" style="1"/>
    <col min="13578" max="13579" width="12.42578125" style="1" bestFit="1" customWidth="1"/>
    <col min="13580" max="13824" width="9.140625" style="1"/>
    <col min="13825" max="13825" width="18.140625" style="1" customWidth="1"/>
    <col min="13826" max="13826" width="22.5703125" style="1" customWidth="1"/>
    <col min="13827" max="13827" width="7" style="1" bestFit="1" customWidth="1"/>
    <col min="13828" max="13828" width="13.28515625" style="1" bestFit="1" customWidth="1"/>
    <col min="13829" max="13829" width="8" style="1" bestFit="1" customWidth="1"/>
    <col min="13830" max="13830" width="14.28515625" style="1" bestFit="1" customWidth="1"/>
    <col min="13831" max="13831" width="8" style="1" bestFit="1" customWidth="1"/>
    <col min="13832" max="13832" width="14.28515625" style="1" bestFit="1" customWidth="1"/>
    <col min="13833" max="13833" width="9.140625" style="1"/>
    <col min="13834" max="13835" width="12.42578125" style="1" bestFit="1" customWidth="1"/>
    <col min="13836" max="14080" width="9.140625" style="1"/>
    <col min="14081" max="14081" width="18.140625" style="1" customWidth="1"/>
    <col min="14082" max="14082" width="22.5703125" style="1" customWidth="1"/>
    <col min="14083" max="14083" width="7" style="1" bestFit="1" customWidth="1"/>
    <col min="14084" max="14084" width="13.28515625" style="1" bestFit="1" customWidth="1"/>
    <col min="14085" max="14085" width="8" style="1" bestFit="1" customWidth="1"/>
    <col min="14086" max="14086" width="14.28515625" style="1" bestFit="1" customWidth="1"/>
    <col min="14087" max="14087" width="8" style="1" bestFit="1" customWidth="1"/>
    <col min="14088" max="14088" width="14.28515625" style="1" bestFit="1" customWidth="1"/>
    <col min="14089" max="14089" width="9.140625" style="1"/>
    <col min="14090" max="14091" width="12.42578125" style="1" bestFit="1" customWidth="1"/>
    <col min="14092" max="14336" width="9.140625" style="1"/>
    <col min="14337" max="14337" width="18.140625" style="1" customWidth="1"/>
    <col min="14338" max="14338" width="22.5703125" style="1" customWidth="1"/>
    <col min="14339" max="14339" width="7" style="1" bestFit="1" customWidth="1"/>
    <col min="14340" max="14340" width="13.28515625" style="1" bestFit="1" customWidth="1"/>
    <col min="14341" max="14341" width="8" style="1" bestFit="1" customWidth="1"/>
    <col min="14342" max="14342" width="14.28515625" style="1" bestFit="1" customWidth="1"/>
    <col min="14343" max="14343" width="8" style="1" bestFit="1" customWidth="1"/>
    <col min="14344" max="14344" width="14.28515625" style="1" bestFit="1" customWidth="1"/>
    <col min="14345" max="14345" width="9.140625" style="1"/>
    <col min="14346" max="14347" width="12.42578125" style="1" bestFit="1" customWidth="1"/>
    <col min="14348" max="14592" width="9.140625" style="1"/>
    <col min="14593" max="14593" width="18.140625" style="1" customWidth="1"/>
    <col min="14594" max="14594" width="22.5703125" style="1" customWidth="1"/>
    <col min="14595" max="14595" width="7" style="1" bestFit="1" customWidth="1"/>
    <col min="14596" max="14596" width="13.28515625" style="1" bestFit="1" customWidth="1"/>
    <col min="14597" max="14597" width="8" style="1" bestFit="1" customWidth="1"/>
    <col min="14598" max="14598" width="14.28515625" style="1" bestFit="1" customWidth="1"/>
    <col min="14599" max="14599" width="8" style="1" bestFit="1" customWidth="1"/>
    <col min="14600" max="14600" width="14.28515625" style="1" bestFit="1" customWidth="1"/>
    <col min="14601" max="14601" width="9.140625" style="1"/>
    <col min="14602" max="14603" width="12.42578125" style="1" bestFit="1" customWidth="1"/>
    <col min="14604" max="14848" width="9.140625" style="1"/>
    <col min="14849" max="14849" width="18.140625" style="1" customWidth="1"/>
    <col min="14850" max="14850" width="22.5703125" style="1" customWidth="1"/>
    <col min="14851" max="14851" width="7" style="1" bestFit="1" customWidth="1"/>
    <col min="14852" max="14852" width="13.28515625" style="1" bestFit="1" customWidth="1"/>
    <col min="14853" max="14853" width="8" style="1" bestFit="1" customWidth="1"/>
    <col min="14854" max="14854" width="14.28515625" style="1" bestFit="1" customWidth="1"/>
    <col min="14855" max="14855" width="8" style="1" bestFit="1" customWidth="1"/>
    <col min="14856" max="14856" width="14.28515625" style="1" bestFit="1" customWidth="1"/>
    <col min="14857" max="14857" width="9.140625" style="1"/>
    <col min="14858" max="14859" width="12.42578125" style="1" bestFit="1" customWidth="1"/>
    <col min="14860" max="15104" width="9.140625" style="1"/>
    <col min="15105" max="15105" width="18.140625" style="1" customWidth="1"/>
    <col min="15106" max="15106" width="22.5703125" style="1" customWidth="1"/>
    <col min="15107" max="15107" width="7" style="1" bestFit="1" customWidth="1"/>
    <col min="15108" max="15108" width="13.28515625" style="1" bestFit="1" customWidth="1"/>
    <col min="15109" max="15109" width="8" style="1" bestFit="1" customWidth="1"/>
    <col min="15110" max="15110" width="14.28515625" style="1" bestFit="1" customWidth="1"/>
    <col min="15111" max="15111" width="8" style="1" bestFit="1" customWidth="1"/>
    <col min="15112" max="15112" width="14.28515625" style="1" bestFit="1" customWidth="1"/>
    <col min="15113" max="15113" width="9.140625" style="1"/>
    <col min="15114" max="15115" width="12.42578125" style="1" bestFit="1" customWidth="1"/>
    <col min="15116" max="15360" width="9.140625" style="1"/>
    <col min="15361" max="15361" width="18.140625" style="1" customWidth="1"/>
    <col min="15362" max="15362" width="22.5703125" style="1" customWidth="1"/>
    <col min="15363" max="15363" width="7" style="1" bestFit="1" customWidth="1"/>
    <col min="15364" max="15364" width="13.28515625" style="1" bestFit="1" customWidth="1"/>
    <col min="15365" max="15365" width="8" style="1" bestFit="1" customWidth="1"/>
    <col min="15366" max="15366" width="14.28515625" style="1" bestFit="1" customWidth="1"/>
    <col min="15367" max="15367" width="8" style="1" bestFit="1" customWidth="1"/>
    <col min="15368" max="15368" width="14.28515625" style="1" bestFit="1" customWidth="1"/>
    <col min="15369" max="15369" width="9.140625" style="1"/>
    <col min="15370" max="15371" width="12.42578125" style="1" bestFit="1" customWidth="1"/>
    <col min="15372" max="15616" width="9.140625" style="1"/>
    <col min="15617" max="15617" width="18.140625" style="1" customWidth="1"/>
    <col min="15618" max="15618" width="22.5703125" style="1" customWidth="1"/>
    <col min="15619" max="15619" width="7" style="1" bestFit="1" customWidth="1"/>
    <col min="15620" max="15620" width="13.28515625" style="1" bestFit="1" customWidth="1"/>
    <col min="15621" max="15621" width="8" style="1" bestFit="1" customWidth="1"/>
    <col min="15622" max="15622" width="14.28515625" style="1" bestFit="1" customWidth="1"/>
    <col min="15623" max="15623" width="8" style="1" bestFit="1" customWidth="1"/>
    <col min="15624" max="15624" width="14.28515625" style="1" bestFit="1" customWidth="1"/>
    <col min="15625" max="15625" width="9.140625" style="1"/>
    <col min="15626" max="15627" width="12.42578125" style="1" bestFit="1" customWidth="1"/>
    <col min="15628" max="15872" width="9.140625" style="1"/>
    <col min="15873" max="15873" width="18.140625" style="1" customWidth="1"/>
    <col min="15874" max="15874" width="22.5703125" style="1" customWidth="1"/>
    <col min="15875" max="15875" width="7" style="1" bestFit="1" customWidth="1"/>
    <col min="15876" max="15876" width="13.28515625" style="1" bestFit="1" customWidth="1"/>
    <col min="15877" max="15877" width="8" style="1" bestFit="1" customWidth="1"/>
    <col min="15878" max="15878" width="14.28515625" style="1" bestFit="1" customWidth="1"/>
    <col min="15879" max="15879" width="8" style="1" bestFit="1" customWidth="1"/>
    <col min="15880" max="15880" width="14.28515625" style="1" bestFit="1" customWidth="1"/>
    <col min="15881" max="15881" width="9.140625" style="1"/>
    <col min="15882" max="15883" width="12.42578125" style="1" bestFit="1" customWidth="1"/>
    <col min="15884" max="16128" width="9.140625" style="1"/>
    <col min="16129" max="16129" width="18.140625" style="1" customWidth="1"/>
    <col min="16130" max="16130" width="22.5703125" style="1" customWidth="1"/>
    <col min="16131" max="16131" width="7" style="1" bestFit="1" customWidth="1"/>
    <col min="16132" max="16132" width="13.28515625" style="1" bestFit="1" customWidth="1"/>
    <col min="16133" max="16133" width="8" style="1" bestFit="1" customWidth="1"/>
    <col min="16134" max="16134" width="14.28515625" style="1" bestFit="1" customWidth="1"/>
    <col min="16135" max="16135" width="8" style="1" bestFit="1" customWidth="1"/>
    <col min="16136" max="16136" width="14.28515625" style="1" bestFit="1" customWidth="1"/>
    <col min="16137" max="16137" width="9.140625" style="1"/>
    <col min="16138" max="16139" width="12.42578125" style="1" bestFit="1" customWidth="1"/>
    <col min="16140" max="16384" width="9.140625" style="1"/>
  </cols>
  <sheetData>
    <row r="2" spans="1:8" ht="36" customHeight="1">
      <c r="A2" s="501" t="s">
        <v>1025</v>
      </c>
      <c r="B2" s="501"/>
      <c r="C2" s="501"/>
      <c r="D2" s="501"/>
      <c r="E2" s="501"/>
      <c r="F2" s="501"/>
      <c r="G2" s="501"/>
      <c r="H2" s="501"/>
    </row>
    <row r="3" spans="1:8" ht="18.75" customHeight="1">
      <c r="A3" s="78"/>
      <c r="B3" s="78"/>
      <c r="C3" s="78"/>
      <c r="D3" s="78"/>
      <c r="E3" s="78"/>
      <c r="F3" s="78"/>
      <c r="G3" s="78"/>
      <c r="H3" s="78"/>
    </row>
    <row r="4" spans="1:8" ht="18.75">
      <c r="A4" s="492" t="s">
        <v>0</v>
      </c>
      <c r="B4" s="492"/>
      <c r="C4" s="492"/>
      <c r="D4" s="492"/>
      <c r="E4" s="492"/>
      <c r="F4" s="492"/>
      <c r="G4" s="492"/>
      <c r="H4" s="492"/>
    </row>
    <row r="5" spans="1:8" ht="18.75">
      <c r="A5" s="492" t="s">
        <v>1</v>
      </c>
      <c r="B5" s="492"/>
      <c r="C5" s="492"/>
      <c r="D5" s="492"/>
      <c r="E5" s="492"/>
      <c r="F5" s="492"/>
      <c r="G5" s="492"/>
      <c r="H5" s="492"/>
    </row>
    <row r="7" spans="1:8" ht="30" customHeight="1">
      <c r="A7" s="493" t="s">
        <v>2</v>
      </c>
      <c r="B7" s="494" t="s">
        <v>3</v>
      </c>
      <c r="C7" s="495" t="s">
        <v>4</v>
      </c>
      <c r="D7" s="495"/>
      <c r="E7" s="496" t="s">
        <v>5</v>
      </c>
      <c r="F7" s="496"/>
      <c r="G7" s="497" t="s">
        <v>6</v>
      </c>
      <c r="H7" s="497"/>
    </row>
    <row r="8" spans="1:8" ht="15" customHeight="1">
      <c r="A8" s="493"/>
      <c r="B8" s="494"/>
      <c r="C8" s="2" t="s">
        <v>7</v>
      </c>
      <c r="D8" s="3" t="s">
        <v>8</v>
      </c>
      <c r="E8" s="4" t="s">
        <v>7</v>
      </c>
      <c r="F8" s="5" t="s">
        <v>8</v>
      </c>
      <c r="G8" s="6" t="s">
        <v>7</v>
      </c>
      <c r="H8" s="7" t="s">
        <v>8</v>
      </c>
    </row>
    <row r="9" spans="1:8">
      <c r="A9" s="499" t="s">
        <v>9</v>
      </c>
      <c r="B9" s="8" t="s">
        <v>10</v>
      </c>
      <c r="C9" s="9">
        <v>0</v>
      </c>
      <c r="D9" s="10">
        <v>0</v>
      </c>
      <c r="E9" s="9">
        <v>32</v>
      </c>
      <c r="F9" s="10">
        <v>37014.700000000004</v>
      </c>
      <c r="G9" s="9">
        <v>32</v>
      </c>
      <c r="H9" s="10">
        <v>37014.700000000004</v>
      </c>
    </row>
    <row r="10" spans="1:8">
      <c r="A10" s="499"/>
      <c r="B10" s="8" t="s">
        <v>11</v>
      </c>
      <c r="C10" s="9">
        <v>0</v>
      </c>
      <c r="D10" s="10">
        <v>0</v>
      </c>
      <c r="E10" s="9">
        <v>15</v>
      </c>
      <c r="F10" s="10">
        <v>9425.42</v>
      </c>
      <c r="G10" s="9">
        <v>15</v>
      </c>
      <c r="H10" s="10">
        <v>9425.42</v>
      </c>
    </row>
    <row r="11" spans="1:8">
      <c r="A11" s="499"/>
      <c r="B11" s="8" t="s">
        <v>12</v>
      </c>
      <c r="C11" s="9">
        <v>2</v>
      </c>
      <c r="D11" s="10">
        <v>1286</v>
      </c>
      <c r="E11" s="9">
        <v>0</v>
      </c>
      <c r="F11" s="10">
        <v>0</v>
      </c>
      <c r="G11" s="9">
        <v>2</v>
      </c>
      <c r="H11" s="10">
        <v>1286</v>
      </c>
    </row>
    <row r="12" spans="1:8">
      <c r="A12" s="499"/>
      <c r="B12" s="8" t="s">
        <v>13</v>
      </c>
      <c r="C12" s="9">
        <v>1</v>
      </c>
      <c r="D12" s="10">
        <v>360</v>
      </c>
      <c r="E12" s="9">
        <v>0</v>
      </c>
      <c r="F12" s="10">
        <v>0</v>
      </c>
      <c r="G12" s="9">
        <v>1</v>
      </c>
      <c r="H12" s="10">
        <v>360</v>
      </c>
    </row>
    <row r="13" spans="1:8">
      <c r="A13" s="499"/>
      <c r="B13" s="8" t="s">
        <v>14</v>
      </c>
      <c r="C13" s="9">
        <v>0</v>
      </c>
      <c r="D13" s="10">
        <v>0</v>
      </c>
      <c r="E13" s="9">
        <v>55</v>
      </c>
      <c r="F13" s="10">
        <v>23254.13</v>
      </c>
      <c r="G13" s="9">
        <v>55</v>
      </c>
      <c r="H13" s="10">
        <v>23254.13</v>
      </c>
    </row>
    <row r="14" spans="1:8">
      <c r="A14" s="499"/>
      <c r="B14" s="8" t="s">
        <v>15</v>
      </c>
      <c r="C14" s="9">
        <v>0</v>
      </c>
      <c r="D14" s="10">
        <v>0</v>
      </c>
      <c r="E14" s="9">
        <v>9</v>
      </c>
      <c r="F14" s="10">
        <v>5074.28</v>
      </c>
      <c r="G14" s="9">
        <v>9</v>
      </c>
      <c r="H14" s="10">
        <v>5074.28</v>
      </c>
    </row>
    <row r="15" spans="1:8">
      <c r="A15" s="499"/>
      <c r="B15" s="8" t="s">
        <v>16</v>
      </c>
      <c r="C15" s="9">
        <v>0</v>
      </c>
      <c r="D15" s="10">
        <v>0</v>
      </c>
      <c r="E15" s="9">
        <v>1</v>
      </c>
      <c r="F15" s="10">
        <v>1057.8800000000001</v>
      </c>
      <c r="G15" s="9">
        <v>1</v>
      </c>
      <c r="H15" s="10">
        <v>1057.8800000000001</v>
      </c>
    </row>
    <row r="16" spans="1:8">
      <c r="A16" s="499"/>
      <c r="B16" s="8" t="s">
        <v>17</v>
      </c>
      <c r="C16" s="9">
        <v>0</v>
      </c>
      <c r="D16" s="10">
        <v>0</v>
      </c>
      <c r="E16" s="9">
        <v>12</v>
      </c>
      <c r="F16" s="10">
        <v>5670.65</v>
      </c>
      <c r="G16" s="9">
        <v>12</v>
      </c>
      <c r="H16" s="10">
        <v>5670.65</v>
      </c>
    </row>
    <row r="17" spans="1:11">
      <c r="A17" s="499"/>
      <c r="B17" s="8" t="s">
        <v>18</v>
      </c>
      <c r="C17" s="9">
        <v>0</v>
      </c>
      <c r="D17" s="10">
        <v>0</v>
      </c>
      <c r="E17" s="9">
        <v>1</v>
      </c>
      <c r="F17" s="10">
        <v>1268.06</v>
      </c>
      <c r="G17" s="9">
        <v>1</v>
      </c>
      <c r="H17" s="10">
        <v>1268.06</v>
      </c>
    </row>
    <row r="18" spans="1:11">
      <c r="A18" s="499"/>
      <c r="B18" s="8" t="s">
        <v>19</v>
      </c>
      <c r="C18" s="9">
        <v>0</v>
      </c>
      <c r="D18" s="10">
        <v>0</v>
      </c>
      <c r="E18" s="9">
        <v>63</v>
      </c>
      <c r="F18" s="10">
        <v>24512.38</v>
      </c>
      <c r="G18" s="9">
        <v>63</v>
      </c>
      <c r="H18" s="10">
        <v>24512.38</v>
      </c>
    </row>
    <row r="19" spans="1:11">
      <c r="A19" s="498" t="s">
        <v>20</v>
      </c>
      <c r="B19" s="498"/>
      <c r="C19" s="11">
        <v>3</v>
      </c>
      <c r="D19" s="12">
        <v>1646</v>
      </c>
      <c r="E19" s="11">
        <v>188</v>
      </c>
      <c r="F19" s="12">
        <v>107277.5</v>
      </c>
      <c r="G19" s="11">
        <v>191</v>
      </c>
      <c r="H19" s="12">
        <v>108923.5</v>
      </c>
    </row>
    <row r="20" spans="1:11">
      <c r="A20" s="499" t="s">
        <v>21</v>
      </c>
      <c r="B20" s="8" t="s">
        <v>22</v>
      </c>
      <c r="C20" s="9">
        <v>0</v>
      </c>
      <c r="D20" s="10">
        <v>0</v>
      </c>
      <c r="E20" s="9">
        <v>87</v>
      </c>
      <c r="F20" s="10">
        <v>64816.040000000008</v>
      </c>
      <c r="G20" s="9">
        <v>87</v>
      </c>
      <c r="H20" s="10">
        <v>64816.040000000008</v>
      </c>
    </row>
    <row r="21" spans="1:11">
      <c r="A21" s="499"/>
      <c r="B21" s="8" t="s">
        <v>23</v>
      </c>
      <c r="C21" s="9">
        <v>85</v>
      </c>
      <c r="D21" s="10">
        <v>54655</v>
      </c>
      <c r="E21" s="9">
        <v>0</v>
      </c>
      <c r="F21" s="10">
        <v>0</v>
      </c>
      <c r="G21" s="9">
        <v>85</v>
      </c>
      <c r="H21" s="10">
        <v>54655</v>
      </c>
    </row>
    <row r="22" spans="1:11">
      <c r="A22" s="499"/>
      <c r="B22" s="8" t="s">
        <v>24</v>
      </c>
      <c r="C22" s="9">
        <v>0</v>
      </c>
      <c r="D22" s="10">
        <v>0</v>
      </c>
      <c r="E22" s="9">
        <v>2</v>
      </c>
      <c r="F22" s="10">
        <v>1565.46</v>
      </c>
      <c r="G22" s="9">
        <v>2</v>
      </c>
      <c r="H22" s="10">
        <v>1565.46</v>
      </c>
    </row>
    <row r="23" spans="1:11">
      <c r="A23" s="499"/>
      <c r="B23" s="8" t="s">
        <v>25</v>
      </c>
      <c r="C23" s="9">
        <v>0</v>
      </c>
      <c r="D23" s="10">
        <v>0</v>
      </c>
      <c r="E23" s="9">
        <v>7</v>
      </c>
      <c r="F23" s="10">
        <v>7342.9</v>
      </c>
      <c r="G23" s="9">
        <v>7</v>
      </c>
      <c r="H23" s="10">
        <v>7342.9</v>
      </c>
    </row>
    <row r="24" spans="1:11">
      <c r="A24" s="499"/>
      <c r="B24" s="8" t="s">
        <v>26</v>
      </c>
      <c r="C24" s="9">
        <v>0</v>
      </c>
      <c r="D24" s="10">
        <v>0</v>
      </c>
      <c r="E24" s="9">
        <v>70</v>
      </c>
      <c r="F24" s="10">
        <v>76701.279999999999</v>
      </c>
      <c r="G24" s="9">
        <v>70</v>
      </c>
      <c r="H24" s="10">
        <v>76701.279999999999</v>
      </c>
    </row>
    <row r="25" spans="1:11">
      <c r="A25" s="499"/>
      <c r="B25" s="8" t="s">
        <v>27</v>
      </c>
      <c r="C25" s="9">
        <v>0</v>
      </c>
      <c r="D25" s="10">
        <v>0</v>
      </c>
      <c r="E25" s="9">
        <v>5</v>
      </c>
      <c r="F25" s="10">
        <v>4348.05</v>
      </c>
      <c r="G25" s="9">
        <v>5</v>
      </c>
      <c r="H25" s="10">
        <v>4348.05</v>
      </c>
    </row>
    <row r="26" spans="1:11">
      <c r="A26" s="499"/>
      <c r="B26" s="8" t="s">
        <v>28</v>
      </c>
      <c r="C26" s="9">
        <v>0</v>
      </c>
      <c r="D26" s="10">
        <v>0</v>
      </c>
      <c r="E26" s="9">
        <v>3</v>
      </c>
      <c r="F26" s="10">
        <v>4158.2999999999993</v>
      </c>
      <c r="G26" s="9">
        <v>3</v>
      </c>
      <c r="H26" s="10">
        <v>4158.2999999999993</v>
      </c>
    </row>
    <row r="27" spans="1:11">
      <c r="A27" s="499"/>
      <c r="B27" s="8" t="s">
        <v>29</v>
      </c>
      <c r="C27" s="9">
        <v>0</v>
      </c>
      <c r="D27" s="10">
        <v>0</v>
      </c>
      <c r="E27" s="9">
        <v>11</v>
      </c>
      <c r="F27" s="10">
        <v>8473.15</v>
      </c>
      <c r="G27" s="9">
        <v>11</v>
      </c>
      <c r="H27" s="10">
        <v>8473.15</v>
      </c>
      <c r="K27" s="424"/>
    </row>
    <row r="28" spans="1:11">
      <c r="A28" s="499"/>
      <c r="B28" s="8" t="s">
        <v>30</v>
      </c>
      <c r="C28" s="9">
        <v>0</v>
      </c>
      <c r="D28" s="10">
        <v>0</v>
      </c>
      <c r="E28" s="9">
        <v>17</v>
      </c>
      <c r="F28" s="10">
        <v>21217.809999999998</v>
      </c>
      <c r="G28" s="9">
        <v>17</v>
      </c>
      <c r="H28" s="10">
        <v>21217.809999999998</v>
      </c>
    </row>
    <row r="29" spans="1:11">
      <c r="A29" s="498" t="s">
        <v>31</v>
      </c>
      <c r="B29" s="498"/>
      <c r="C29" s="11">
        <v>85</v>
      </c>
      <c r="D29" s="12">
        <v>54655</v>
      </c>
      <c r="E29" s="11">
        <v>202</v>
      </c>
      <c r="F29" s="12">
        <v>188622.98999999996</v>
      </c>
      <c r="G29" s="11">
        <v>287</v>
      </c>
      <c r="H29" s="12">
        <v>243277.98999999996</v>
      </c>
    </row>
    <row r="30" spans="1:11">
      <c r="A30" s="499" t="s">
        <v>32</v>
      </c>
      <c r="B30" s="8" t="s">
        <v>33</v>
      </c>
      <c r="C30" s="9">
        <v>3</v>
      </c>
      <c r="D30" s="10">
        <v>2239.9</v>
      </c>
      <c r="E30" s="9">
        <v>0</v>
      </c>
      <c r="F30" s="10">
        <v>0</v>
      </c>
      <c r="G30" s="9">
        <v>3</v>
      </c>
      <c r="H30" s="10">
        <v>2239.9</v>
      </c>
    </row>
    <row r="31" spans="1:11">
      <c r="A31" s="499"/>
      <c r="B31" s="8" t="s">
        <v>34</v>
      </c>
      <c r="C31" s="9">
        <v>31</v>
      </c>
      <c r="D31" s="10">
        <v>20121.64</v>
      </c>
      <c r="E31" s="9">
        <v>0</v>
      </c>
      <c r="F31" s="10">
        <v>0</v>
      </c>
      <c r="G31" s="9">
        <v>31</v>
      </c>
      <c r="H31" s="10">
        <v>20121.64</v>
      </c>
    </row>
    <row r="32" spans="1:11">
      <c r="A32" s="499"/>
      <c r="B32" s="8" t="s">
        <v>35</v>
      </c>
      <c r="C32" s="9">
        <v>3</v>
      </c>
      <c r="D32" s="10">
        <v>2428.7200000000003</v>
      </c>
      <c r="E32" s="9">
        <v>0</v>
      </c>
      <c r="F32" s="10">
        <v>0</v>
      </c>
      <c r="G32" s="9">
        <v>3</v>
      </c>
      <c r="H32" s="10">
        <v>2428.7200000000003</v>
      </c>
    </row>
    <row r="33" spans="1:10">
      <c r="A33" s="499"/>
      <c r="B33" s="8" t="s">
        <v>36</v>
      </c>
      <c r="C33" s="9">
        <v>34</v>
      </c>
      <c r="D33" s="10">
        <v>37729.94</v>
      </c>
      <c r="E33" s="9">
        <v>0</v>
      </c>
      <c r="F33" s="10">
        <v>0</v>
      </c>
      <c r="G33" s="9">
        <v>34</v>
      </c>
      <c r="H33" s="10">
        <v>37729.94</v>
      </c>
    </row>
    <row r="34" spans="1:10">
      <c r="A34" s="499"/>
      <c r="B34" s="8" t="s">
        <v>37</v>
      </c>
      <c r="C34" s="9">
        <v>1</v>
      </c>
      <c r="D34" s="10">
        <v>674.44</v>
      </c>
      <c r="E34" s="9">
        <v>0</v>
      </c>
      <c r="F34" s="10">
        <v>0</v>
      </c>
      <c r="G34" s="9">
        <v>1</v>
      </c>
      <c r="H34" s="10">
        <v>674.44</v>
      </c>
    </row>
    <row r="35" spans="1:10">
      <c r="A35" s="499"/>
      <c r="B35" s="8" t="s">
        <v>38</v>
      </c>
      <c r="C35" s="9">
        <v>2</v>
      </c>
      <c r="D35" s="10">
        <v>2659.6</v>
      </c>
      <c r="E35" s="9">
        <v>2</v>
      </c>
      <c r="F35" s="10">
        <v>3069.1</v>
      </c>
      <c r="G35" s="9">
        <v>4</v>
      </c>
      <c r="H35" s="10">
        <v>5728.7</v>
      </c>
    </row>
    <row r="36" spans="1:10">
      <c r="A36" s="499"/>
      <c r="B36" s="8" t="s">
        <v>39</v>
      </c>
      <c r="C36" s="9">
        <v>3</v>
      </c>
      <c r="D36" s="10">
        <v>2023.3200000000002</v>
      </c>
      <c r="E36" s="9">
        <v>0</v>
      </c>
      <c r="F36" s="10">
        <v>0</v>
      </c>
      <c r="G36" s="9">
        <v>3</v>
      </c>
      <c r="H36" s="10">
        <v>2023.3200000000002</v>
      </c>
    </row>
    <row r="37" spans="1:10">
      <c r="A37" s="499"/>
      <c r="B37" s="8" t="s">
        <v>40</v>
      </c>
      <c r="C37" s="9">
        <v>11</v>
      </c>
      <c r="D37" s="10">
        <v>10308.439999999999</v>
      </c>
      <c r="E37" s="9">
        <v>0</v>
      </c>
      <c r="F37" s="10">
        <v>0</v>
      </c>
      <c r="G37" s="9">
        <v>11</v>
      </c>
      <c r="H37" s="10">
        <v>10308.439999999999</v>
      </c>
    </row>
    <row r="38" spans="1:10">
      <c r="A38" s="499"/>
      <c r="B38" s="8" t="s">
        <v>41</v>
      </c>
      <c r="C38" s="9">
        <v>3</v>
      </c>
      <c r="D38" s="10">
        <v>4783.76</v>
      </c>
      <c r="E38" s="9">
        <v>0</v>
      </c>
      <c r="F38" s="10">
        <v>0</v>
      </c>
      <c r="G38" s="9">
        <v>3</v>
      </c>
      <c r="H38" s="10">
        <v>4783.76</v>
      </c>
    </row>
    <row r="39" spans="1:10">
      <c r="A39" s="499"/>
      <c r="B39" s="8" t="s">
        <v>42</v>
      </c>
      <c r="C39" s="9">
        <v>2</v>
      </c>
      <c r="D39" s="10">
        <v>3882.34</v>
      </c>
      <c r="E39" s="9">
        <v>0</v>
      </c>
      <c r="F39" s="10">
        <v>0</v>
      </c>
      <c r="G39" s="9">
        <v>2</v>
      </c>
      <c r="H39" s="10">
        <v>3882.34</v>
      </c>
    </row>
    <row r="40" spans="1:10">
      <c r="A40" s="499"/>
      <c r="B40" s="8" t="s">
        <v>43</v>
      </c>
      <c r="C40" s="9">
        <v>6</v>
      </c>
      <c r="D40" s="10">
        <v>3630.87</v>
      </c>
      <c r="E40" s="9">
        <v>1</v>
      </c>
      <c r="F40" s="10">
        <v>891.02</v>
      </c>
      <c r="G40" s="9">
        <v>7</v>
      </c>
      <c r="H40" s="10">
        <v>4521.8899999999994</v>
      </c>
    </row>
    <row r="41" spans="1:10">
      <c r="A41" s="499"/>
      <c r="B41" s="8" t="s">
        <v>44</v>
      </c>
      <c r="C41" s="9">
        <v>9</v>
      </c>
      <c r="D41" s="10">
        <v>9037.52</v>
      </c>
      <c r="E41" s="9">
        <v>0</v>
      </c>
      <c r="F41" s="10">
        <v>0</v>
      </c>
      <c r="G41" s="9">
        <v>9</v>
      </c>
      <c r="H41" s="10">
        <v>9037.52</v>
      </c>
    </row>
    <row r="42" spans="1:10">
      <c r="A42" s="499"/>
      <c r="B42" s="8" t="s">
        <v>45</v>
      </c>
      <c r="C42" s="9">
        <v>1</v>
      </c>
      <c r="D42" s="10">
        <v>674.44</v>
      </c>
      <c r="E42" s="9">
        <v>0</v>
      </c>
      <c r="F42" s="10">
        <v>0</v>
      </c>
      <c r="G42" s="9">
        <v>1</v>
      </c>
      <c r="H42" s="10">
        <v>674.44</v>
      </c>
    </row>
    <row r="43" spans="1:10">
      <c r="A43" s="499"/>
      <c r="B43" s="8" t="s">
        <v>46</v>
      </c>
      <c r="C43" s="9">
        <v>1</v>
      </c>
      <c r="D43" s="10">
        <v>891.02</v>
      </c>
      <c r="E43" s="9">
        <v>0</v>
      </c>
      <c r="F43" s="10">
        <v>0</v>
      </c>
      <c r="G43" s="9">
        <v>1</v>
      </c>
      <c r="H43" s="10">
        <v>891.02</v>
      </c>
    </row>
    <row r="44" spans="1:10">
      <c r="A44" s="498" t="s">
        <v>47</v>
      </c>
      <c r="B44" s="498"/>
      <c r="C44" s="11">
        <v>110</v>
      </c>
      <c r="D44" s="12">
        <v>101085.95000000001</v>
      </c>
      <c r="E44" s="11">
        <v>3</v>
      </c>
      <c r="F44" s="12">
        <v>3960.12</v>
      </c>
      <c r="G44" s="11">
        <v>113</v>
      </c>
      <c r="H44" s="12">
        <v>105046.07000000002</v>
      </c>
    </row>
    <row r="45" spans="1:10">
      <c r="A45" s="499" t="s">
        <v>48</v>
      </c>
      <c r="B45" s="8" t="s">
        <v>49</v>
      </c>
      <c r="C45" s="9">
        <v>0</v>
      </c>
      <c r="D45" s="10">
        <v>0</v>
      </c>
      <c r="E45" s="9">
        <v>73</v>
      </c>
      <c r="F45" s="10">
        <v>63881.110000000015</v>
      </c>
      <c r="G45" s="9">
        <v>73</v>
      </c>
      <c r="H45" s="10">
        <v>63881.110000000015</v>
      </c>
    </row>
    <row r="46" spans="1:10">
      <c r="A46" s="499"/>
      <c r="B46" s="8" t="s">
        <v>50</v>
      </c>
      <c r="C46" s="9">
        <v>113</v>
      </c>
      <c r="D46" s="10">
        <v>109518.23999999999</v>
      </c>
      <c r="E46" s="9">
        <v>0</v>
      </c>
      <c r="F46" s="10">
        <v>0</v>
      </c>
      <c r="G46" s="9">
        <v>113</v>
      </c>
      <c r="H46" s="10">
        <v>109518.23999999999</v>
      </c>
    </row>
    <row r="47" spans="1:10">
      <c r="A47" s="498" t="s">
        <v>51</v>
      </c>
      <c r="B47" s="498"/>
      <c r="C47" s="11">
        <v>113</v>
      </c>
      <c r="D47" s="12">
        <v>109518.23999999999</v>
      </c>
      <c r="E47" s="11">
        <v>73</v>
      </c>
      <c r="F47" s="12">
        <v>63881.110000000015</v>
      </c>
      <c r="G47" s="11">
        <v>186</v>
      </c>
      <c r="H47" s="12">
        <v>173399.35</v>
      </c>
      <c r="J47" s="425"/>
    </row>
    <row r="48" spans="1:10">
      <c r="A48" s="499" t="s">
        <v>52</v>
      </c>
      <c r="B48" s="8" t="s">
        <v>53</v>
      </c>
      <c r="C48" s="9">
        <v>3</v>
      </c>
      <c r="D48" s="10">
        <v>2554.06</v>
      </c>
      <c r="E48" s="9">
        <v>0</v>
      </c>
      <c r="F48" s="10">
        <v>0</v>
      </c>
      <c r="G48" s="9">
        <v>3</v>
      </c>
      <c r="H48" s="10">
        <v>2554.06</v>
      </c>
    </row>
    <row r="49" spans="1:11">
      <c r="A49" s="499"/>
      <c r="B49" s="8" t="s">
        <v>54</v>
      </c>
      <c r="C49" s="9">
        <v>3</v>
      </c>
      <c r="D49" s="10">
        <v>6916.92</v>
      </c>
      <c r="E49" s="9">
        <v>1</v>
      </c>
      <c r="F49" s="10">
        <v>753.9</v>
      </c>
      <c r="G49" s="9">
        <v>4</v>
      </c>
      <c r="H49" s="10">
        <v>7670.82</v>
      </c>
    </row>
    <row r="50" spans="1:11">
      <c r="A50" s="499"/>
      <c r="B50" s="8" t="s">
        <v>55</v>
      </c>
      <c r="C50" s="9">
        <v>33</v>
      </c>
      <c r="D50" s="10">
        <v>29102.36</v>
      </c>
      <c r="E50" s="9">
        <v>0</v>
      </c>
      <c r="F50" s="10">
        <v>0</v>
      </c>
      <c r="G50" s="9">
        <v>33</v>
      </c>
      <c r="H50" s="10">
        <v>29102.36</v>
      </c>
    </row>
    <row r="51" spans="1:11">
      <c r="A51" s="499"/>
      <c r="B51" s="8" t="s">
        <v>56</v>
      </c>
      <c r="C51" s="9">
        <v>0</v>
      </c>
      <c r="D51" s="10">
        <v>0</v>
      </c>
      <c r="E51" s="9">
        <v>35</v>
      </c>
      <c r="F51" s="10">
        <v>25915.490000000005</v>
      </c>
      <c r="G51" s="9">
        <v>35</v>
      </c>
      <c r="H51" s="10">
        <v>25915.490000000005</v>
      </c>
    </row>
    <row r="52" spans="1:11">
      <c r="A52" s="499"/>
      <c r="B52" s="8" t="s">
        <v>57</v>
      </c>
      <c r="C52" s="9">
        <v>1</v>
      </c>
      <c r="D52" s="10">
        <v>1189.3600000000001</v>
      </c>
      <c r="E52" s="9">
        <v>0</v>
      </c>
      <c r="F52" s="10">
        <v>0</v>
      </c>
      <c r="G52" s="9">
        <v>1</v>
      </c>
      <c r="H52" s="10">
        <v>1189.3600000000001</v>
      </c>
    </row>
    <row r="53" spans="1:11">
      <c r="A53" s="499"/>
      <c r="B53" s="8" t="s">
        <v>58</v>
      </c>
      <c r="C53" s="9">
        <v>1</v>
      </c>
      <c r="D53" s="10">
        <v>1386.1</v>
      </c>
      <c r="E53" s="9">
        <v>2</v>
      </c>
      <c r="F53" s="10">
        <v>1149.3700000000001</v>
      </c>
      <c r="G53" s="9">
        <v>3</v>
      </c>
      <c r="H53" s="10">
        <v>2535.4700000000003</v>
      </c>
    </row>
    <row r="54" spans="1:11">
      <c r="A54" s="498" t="s">
        <v>59</v>
      </c>
      <c r="B54" s="498"/>
      <c r="C54" s="11">
        <v>41</v>
      </c>
      <c r="D54" s="12">
        <v>41148.799999999996</v>
      </c>
      <c r="E54" s="11">
        <v>38</v>
      </c>
      <c r="F54" s="12">
        <v>27818.760000000006</v>
      </c>
      <c r="G54" s="11">
        <v>79</v>
      </c>
      <c r="H54" s="12">
        <v>68967.56</v>
      </c>
    </row>
    <row r="55" spans="1:11">
      <c r="A55" s="499" t="s">
        <v>60</v>
      </c>
      <c r="B55" s="8" t="s">
        <v>61</v>
      </c>
      <c r="C55" s="9">
        <v>3</v>
      </c>
      <c r="D55" s="10">
        <v>1929</v>
      </c>
      <c r="E55" s="9">
        <v>46</v>
      </c>
      <c r="F55" s="10">
        <v>42917.210000000006</v>
      </c>
      <c r="G55" s="9">
        <v>49</v>
      </c>
      <c r="H55" s="10">
        <v>44846.210000000006</v>
      </c>
      <c r="K55" s="425"/>
    </row>
    <row r="56" spans="1:11">
      <c r="A56" s="499"/>
      <c r="B56" s="8" t="s">
        <v>62</v>
      </c>
      <c r="C56" s="9">
        <v>0</v>
      </c>
      <c r="D56" s="10">
        <v>0</v>
      </c>
      <c r="E56" s="9">
        <v>43</v>
      </c>
      <c r="F56" s="10">
        <v>37963.410000000003</v>
      </c>
      <c r="G56" s="9">
        <v>43</v>
      </c>
      <c r="H56" s="10">
        <v>37963.410000000003</v>
      </c>
    </row>
    <row r="57" spans="1:11">
      <c r="A57" s="499"/>
      <c r="B57" s="8" t="s">
        <v>63</v>
      </c>
      <c r="C57" s="9">
        <v>1</v>
      </c>
      <c r="D57" s="10">
        <v>643</v>
      </c>
      <c r="E57" s="9">
        <v>0</v>
      </c>
      <c r="F57" s="10">
        <v>0</v>
      </c>
      <c r="G57" s="9">
        <v>1</v>
      </c>
      <c r="H57" s="10">
        <v>643</v>
      </c>
    </row>
    <row r="58" spans="1:11">
      <c r="A58" s="499"/>
      <c r="B58" s="8" t="s">
        <v>64</v>
      </c>
      <c r="C58" s="9">
        <v>0</v>
      </c>
      <c r="D58" s="10">
        <v>0</v>
      </c>
      <c r="E58" s="9">
        <v>103</v>
      </c>
      <c r="F58" s="10">
        <v>75987.899999999994</v>
      </c>
      <c r="G58" s="9">
        <v>103</v>
      </c>
      <c r="H58" s="10">
        <v>75987.899999999994</v>
      </c>
    </row>
    <row r="59" spans="1:11">
      <c r="A59" s="499"/>
      <c r="B59" s="8" t="s">
        <v>65</v>
      </c>
      <c r="C59" s="9">
        <v>0</v>
      </c>
      <c r="D59" s="10">
        <v>0</v>
      </c>
      <c r="E59" s="9">
        <v>10</v>
      </c>
      <c r="F59" s="10">
        <v>10536.600000000002</v>
      </c>
      <c r="G59" s="9">
        <v>10</v>
      </c>
      <c r="H59" s="10">
        <v>10536.600000000002</v>
      </c>
      <c r="J59" s="425"/>
    </row>
    <row r="60" spans="1:11">
      <c r="A60" s="499"/>
      <c r="B60" s="8" t="s">
        <v>66</v>
      </c>
      <c r="C60" s="9">
        <v>0</v>
      </c>
      <c r="D60" s="10">
        <v>0</v>
      </c>
      <c r="E60" s="9">
        <v>5</v>
      </c>
      <c r="F60" s="10">
        <v>3698.24</v>
      </c>
      <c r="G60" s="9">
        <v>5</v>
      </c>
      <c r="H60" s="10">
        <v>3698.24</v>
      </c>
    </row>
    <row r="61" spans="1:11">
      <c r="A61" s="499"/>
      <c r="B61" s="8" t="s">
        <v>67</v>
      </c>
      <c r="C61" s="9">
        <v>0</v>
      </c>
      <c r="D61" s="10">
        <v>0</v>
      </c>
      <c r="E61" s="9">
        <v>1</v>
      </c>
      <c r="F61" s="10">
        <v>438.24</v>
      </c>
      <c r="G61" s="9">
        <v>1</v>
      </c>
      <c r="H61" s="10">
        <v>438.24</v>
      </c>
    </row>
    <row r="62" spans="1:11">
      <c r="A62" s="499"/>
      <c r="B62" s="8" t="s">
        <v>68</v>
      </c>
      <c r="C62" s="9">
        <v>0</v>
      </c>
      <c r="D62" s="10">
        <v>0</v>
      </c>
      <c r="E62" s="9">
        <v>18</v>
      </c>
      <c r="F62" s="10">
        <v>15539.619999999999</v>
      </c>
      <c r="G62" s="9">
        <v>18</v>
      </c>
      <c r="H62" s="10">
        <v>15539.619999999999</v>
      </c>
    </row>
    <row r="63" spans="1:11">
      <c r="A63" s="499"/>
      <c r="B63" s="8" t="s">
        <v>69</v>
      </c>
      <c r="C63" s="9">
        <v>1</v>
      </c>
      <c r="D63" s="10">
        <v>643</v>
      </c>
      <c r="E63" s="9">
        <v>0</v>
      </c>
      <c r="F63" s="10">
        <v>0</v>
      </c>
      <c r="G63" s="9">
        <v>1</v>
      </c>
      <c r="H63" s="10">
        <v>643</v>
      </c>
    </row>
    <row r="64" spans="1:11">
      <c r="A64" s="499"/>
      <c r="B64" s="8" t="s">
        <v>70</v>
      </c>
      <c r="C64" s="9">
        <v>0</v>
      </c>
      <c r="D64" s="10">
        <v>0</v>
      </c>
      <c r="E64" s="9">
        <v>8</v>
      </c>
      <c r="F64" s="10">
        <v>7401.4799999999987</v>
      </c>
      <c r="G64" s="9">
        <v>8</v>
      </c>
      <c r="H64" s="10">
        <v>7401.4799999999987</v>
      </c>
    </row>
    <row r="65" spans="1:8">
      <c r="A65" s="499"/>
      <c r="B65" s="8" t="s">
        <v>71</v>
      </c>
      <c r="C65" s="9">
        <v>0</v>
      </c>
      <c r="D65" s="10">
        <v>0</v>
      </c>
      <c r="E65" s="9">
        <v>46</v>
      </c>
      <c r="F65" s="10">
        <v>42484.47</v>
      </c>
      <c r="G65" s="9">
        <v>46</v>
      </c>
      <c r="H65" s="10">
        <v>42484.47</v>
      </c>
    </row>
    <row r="66" spans="1:8">
      <c r="A66" s="499"/>
      <c r="B66" s="8" t="s">
        <v>72</v>
      </c>
      <c r="C66" s="9">
        <v>0</v>
      </c>
      <c r="D66" s="10">
        <v>0</v>
      </c>
      <c r="E66" s="9">
        <v>8</v>
      </c>
      <c r="F66" s="10">
        <v>6498.83</v>
      </c>
      <c r="G66" s="9">
        <v>8</v>
      </c>
      <c r="H66" s="10">
        <v>6498.83</v>
      </c>
    </row>
    <row r="67" spans="1:8">
      <c r="A67" s="499"/>
      <c r="B67" s="8" t="s">
        <v>73</v>
      </c>
      <c r="C67" s="9">
        <v>0</v>
      </c>
      <c r="D67" s="10">
        <v>0</v>
      </c>
      <c r="E67" s="9">
        <v>5</v>
      </c>
      <c r="F67" s="10">
        <v>2778.35</v>
      </c>
      <c r="G67" s="9">
        <v>5</v>
      </c>
      <c r="H67" s="10">
        <v>2778.35</v>
      </c>
    </row>
    <row r="68" spans="1:8">
      <c r="A68" s="499"/>
      <c r="B68" s="8" t="s">
        <v>74</v>
      </c>
      <c r="C68" s="9">
        <v>0</v>
      </c>
      <c r="D68" s="10">
        <v>0</v>
      </c>
      <c r="E68" s="9">
        <v>33</v>
      </c>
      <c r="F68" s="10">
        <v>25763.17</v>
      </c>
      <c r="G68" s="9">
        <v>33</v>
      </c>
      <c r="H68" s="10">
        <v>25763.17</v>
      </c>
    </row>
    <row r="69" spans="1:8">
      <c r="A69" s="499"/>
      <c r="B69" s="8" t="s">
        <v>75</v>
      </c>
      <c r="C69" s="9">
        <v>7</v>
      </c>
      <c r="D69" s="10">
        <v>4501</v>
      </c>
      <c r="E69" s="9">
        <v>12</v>
      </c>
      <c r="F69" s="10">
        <v>15222.130000000001</v>
      </c>
      <c r="G69" s="9">
        <v>19</v>
      </c>
      <c r="H69" s="10">
        <v>19723.13</v>
      </c>
    </row>
    <row r="70" spans="1:8">
      <c r="A70" s="499"/>
      <c r="B70" s="8" t="s">
        <v>76</v>
      </c>
      <c r="C70" s="9">
        <v>0</v>
      </c>
      <c r="D70" s="10">
        <v>0</v>
      </c>
      <c r="E70" s="9">
        <v>24</v>
      </c>
      <c r="F70" s="10">
        <v>10398.509999999998</v>
      </c>
      <c r="G70" s="9">
        <v>24</v>
      </c>
      <c r="H70" s="10">
        <v>10398.509999999998</v>
      </c>
    </row>
    <row r="71" spans="1:8">
      <c r="A71" s="499"/>
      <c r="B71" s="8" t="s">
        <v>77</v>
      </c>
      <c r="C71" s="9">
        <v>0</v>
      </c>
      <c r="D71" s="10">
        <v>0</v>
      </c>
      <c r="E71" s="9">
        <v>57</v>
      </c>
      <c r="F71" s="10">
        <v>35460.089999999989</v>
      </c>
      <c r="G71" s="9">
        <v>57</v>
      </c>
      <c r="H71" s="10">
        <v>35460.089999999989</v>
      </c>
    </row>
    <row r="72" spans="1:8">
      <c r="A72" s="499"/>
      <c r="B72" s="8" t="s">
        <v>78</v>
      </c>
      <c r="C72" s="9">
        <v>0</v>
      </c>
      <c r="D72" s="10">
        <v>0</v>
      </c>
      <c r="E72" s="9">
        <v>22</v>
      </c>
      <c r="F72" s="10">
        <v>16307.76</v>
      </c>
      <c r="G72" s="9">
        <v>22</v>
      </c>
      <c r="H72" s="10">
        <v>16307.76</v>
      </c>
    </row>
    <row r="73" spans="1:8">
      <c r="A73" s="498" t="s">
        <v>79</v>
      </c>
      <c r="B73" s="498"/>
      <c r="C73" s="11">
        <v>12</v>
      </c>
      <c r="D73" s="12">
        <v>7716</v>
      </c>
      <c r="E73" s="11">
        <v>441</v>
      </c>
      <c r="F73" s="12">
        <v>349396.01</v>
      </c>
      <c r="G73" s="11">
        <v>453</v>
      </c>
      <c r="H73" s="12">
        <v>357112.01</v>
      </c>
    </row>
    <row r="74" spans="1:8">
      <c r="A74" s="499" t="s">
        <v>80</v>
      </c>
      <c r="B74" s="8" t="s">
        <v>81</v>
      </c>
      <c r="C74" s="9">
        <v>0</v>
      </c>
      <c r="D74" s="10">
        <v>0</v>
      </c>
      <c r="E74" s="9">
        <v>1</v>
      </c>
      <c r="F74" s="10">
        <v>98.44</v>
      </c>
      <c r="G74" s="9">
        <v>1</v>
      </c>
      <c r="H74" s="10">
        <v>98.44</v>
      </c>
    </row>
    <row r="75" spans="1:8">
      <c r="A75" s="499"/>
      <c r="B75" s="8" t="s">
        <v>82</v>
      </c>
      <c r="C75" s="9">
        <v>0</v>
      </c>
      <c r="D75" s="10">
        <v>0</v>
      </c>
      <c r="E75" s="9">
        <v>19</v>
      </c>
      <c r="F75" s="10">
        <v>14126.309999999998</v>
      </c>
      <c r="G75" s="9">
        <v>19</v>
      </c>
      <c r="H75" s="10">
        <v>14126.309999999998</v>
      </c>
    </row>
    <row r="76" spans="1:8">
      <c r="A76" s="499"/>
      <c r="B76" s="8" t="s">
        <v>83</v>
      </c>
      <c r="C76" s="9">
        <v>1</v>
      </c>
      <c r="D76" s="10">
        <v>3239.34</v>
      </c>
      <c r="E76" s="9">
        <v>0</v>
      </c>
      <c r="F76" s="10">
        <v>0</v>
      </c>
      <c r="G76" s="9">
        <v>1</v>
      </c>
      <c r="H76" s="10">
        <v>3239.34</v>
      </c>
    </row>
    <row r="77" spans="1:8">
      <c r="A77" s="499"/>
      <c r="B77" s="8" t="s">
        <v>84</v>
      </c>
      <c r="C77" s="9">
        <v>0</v>
      </c>
      <c r="D77" s="10">
        <v>0</v>
      </c>
      <c r="E77" s="9">
        <v>12</v>
      </c>
      <c r="F77" s="10">
        <v>10266.18</v>
      </c>
      <c r="G77" s="9">
        <v>12</v>
      </c>
      <c r="H77" s="10">
        <v>10266.18</v>
      </c>
    </row>
    <row r="78" spans="1:8">
      <c r="A78" s="499"/>
      <c r="B78" s="8" t="s">
        <v>85</v>
      </c>
      <c r="C78" s="9">
        <v>0</v>
      </c>
      <c r="D78" s="10">
        <v>0</v>
      </c>
      <c r="E78" s="9">
        <v>1</v>
      </c>
      <c r="F78" s="10">
        <v>1391.54</v>
      </c>
      <c r="G78" s="9">
        <v>1</v>
      </c>
      <c r="H78" s="10">
        <v>1391.54</v>
      </c>
    </row>
    <row r="79" spans="1:8">
      <c r="A79" s="499"/>
      <c r="B79" s="8" t="s">
        <v>86</v>
      </c>
      <c r="C79" s="9">
        <v>21</v>
      </c>
      <c r="D79" s="10">
        <v>13503</v>
      </c>
      <c r="E79" s="9">
        <v>43</v>
      </c>
      <c r="F79" s="10">
        <v>48463.7</v>
      </c>
      <c r="G79" s="9">
        <v>64</v>
      </c>
      <c r="H79" s="10">
        <v>61966.7</v>
      </c>
    </row>
    <row r="80" spans="1:8">
      <c r="A80" s="499"/>
      <c r="B80" s="8" t="s">
        <v>87</v>
      </c>
      <c r="C80" s="9">
        <v>0</v>
      </c>
      <c r="D80" s="10">
        <v>0</v>
      </c>
      <c r="E80" s="9">
        <v>11</v>
      </c>
      <c r="F80" s="10">
        <v>11505.390000000001</v>
      </c>
      <c r="G80" s="9">
        <v>11</v>
      </c>
      <c r="H80" s="10">
        <v>11505.390000000001</v>
      </c>
    </row>
    <row r="81" spans="1:8">
      <c r="A81" s="499"/>
      <c r="B81" s="8" t="s">
        <v>88</v>
      </c>
      <c r="C81" s="9">
        <v>0</v>
      </c>
      <c r="D81" s="10">
        <v>0</v>
      </c>
      <c r="E81" s="9">
        <v>40</v>
      </c>
      <c r="F81" s="10">
        <v>46388.6</v>
      </c>
      <c r="G81" s="9">
        <v>40</v>
      </c>
      <c r="H81" s="10">
        <v>46388.6</v>
      </c>
    </row>
    <row r="82" spans="1:8">
      <c r="A82" s="499"/>
      <c r="B82" s="8" t="s">
        <v>89</v>
      </c>
      <c r="C82" s="9">
        <v>38</v>
      </c>
      <c r="D82" s="10">
        <v>24434</v>
      </c>
      <c r="E82" s="9">
        <v>0</v>
      </c>
      <c r="F82" s="10">
        <v>0</v>
      </c>
      <c r="G82" s="9">
        <v>38</v>
      </c>
      <c r="H82" s="10">
        <v>24434</v>
      </c>
    </row>
    <row r="83" spans="1:8">
      <c r="A83" s="499"/>
      <c r="B83" s="8" t="s">
        <v>90</v>
      </c>
      <c r="C83" s="9">
        <v>18</v>
      </c>
      <c r="D83" s="10">
        <v>11574</v>
      </c>
      <c r="E83" s="9">
        <v>0</v>
      </c>
      <c r="F83" s="10">
        <v>0</v>
      </c>
      <c r="G83" s="9">
        <v>18</v>
      </c>
      <c r="H83" s="10">
        <v>11574</v>
      </c>
    </row>
    <row r="84" spans="1:8">
      <c r="A84" s="499"/>
      <c r="B84" s="8" t="s">
        <v>91</v>
      </c>
      <c r="C84" s="9">
        <v>0</v>
      </c>
      <c r="D84" s="10">
        <v>0</v>
      </c>
      <c r="E84" s="9">
        <v>4</v>
      </c>
      <c r="F84" s="10">
        <v>4118.6499999999996</v>
      </c>
      <c r="G84" s="9">
        <v>4</v>
      </c>
      <c r="H84" s="10">
        <v>4118.6499999999996</v>
      </c>
    </row>
    <row r="85" spans="1:8">
      <c r="A85" s="499"/>
      <c r="B85" s="8" t="s">
        <v>92</v>
      </c>
      <c r="C85" s="9">
        <v>0</v>
      </c>
      <c r="D85" s="10">
        <v>0</v>
      </c>
      <c r="E85" s="9">
        <v>14</v>
      </c>
      <c r="F85" s="10">
        <v>14908.400000000001</v>
      </c>
      <c r="G85" s="9">
        <v>14</v>
      </c>
      <c r="H85" s="10">
        <v>14908.400000000001</v>
      </c>
    </row>
    <row r="86" spans="1:8">
      <c r="A86" s="499"/>
      <c r="B86" s="8" t="s">
        <v>93</v>
      </c>
      <c r="C86" s="9">
        <v>6</v>
      </c>
      <c r="D86" s="10">
        <v>3858</v>
      </c>
      <c r="E86" s="9">
        <v>0</v>
      </c>
      <c r="F86" s="10">
        <v>0</v>
      </c>
      <c r="G86" s="9">
        <v>6</v>
      </c>
      <c r="H86" s="10">
        <v>3858</v>
      </c>
    </row>
    <row r="87" spans="1:8">
      <c r="A87" s="499"/>
      <c r="B87" s="8" t="s">
        <v>94</v>
      </c>
      <c r="C87" s="9">
        <v>0</v>
      </c>
      <c r="D87" s="10">
        <v>0</v>
      </c>
      <c r="E87" s="9">
        <v>1</v>
      </c>
      <c r="F87" s="10">
        <v>1391.54</v>
      </c>
      <c r="G87" s="9">
        <v>1</v>
      </c>
      <c r="H87" s="10">
        <v>1391.54</v>
      </c>
    </row>
    <row r="88" spans="1:8">
      <c r="A88" s="499"/>
      <c r="B88" s="8" t="s">
        <v>95</v>
      </c>
      <c r="C88" s="9">
        <v>3</v>
      </c>
      <c r="D88" s="10">
        <v>1929</v>
      </c>
      <c r="E88" s="9">
        <v>24</v>
      </c>
      <c r="F88" s="10">
        <v>22436.89</v>
      </c>
      <c r="G88" s="9">
        <v>27</v>
      </c>
      <c r="H88" s="10">
        <v>24365.89</v>
      </c>
    </row>
    <row r="89" spans="1:8">
      <c r="A89" s="498" t="s">
        <v>96</v>
      </c>
      <c r="B89" s="498"/>
      <c r="C89" s="11">
        <v>87</v>
      </c>
      <c r="D89" s="12">
        <v>58537.34</v>
      </c>
      <c r="E89" s="11">
        <v>170</v>
      </c>
      <c r="F89" s="12">
        <v>175095.64</v>
      </c>
      <c r="G89" s="11">
        <v>257</v>
      </c>
      <c r="H89" s="12">
        <v>233632.98</v>
      </c>
    </row>
    <row r="90" spans="1:8">
      <c r="A90" s="499" t="s">
        <v>97</v>
      </c>
      <c r="B90" s="8" t="s">
        <v>98</v>
      </c>
      <c r="C90" s="9">
        <v>15</v>
      </c>
      <c r="D90" s="10">
        <v>14297.619999999999</v>
      </c>
      <c r="E90" s="9">
        <v>61</v>
      </c>
      <c r="F90" s="10">
        <v>58542.240000000013</v>
      </c>
      <c r="G90" s="9">
        <v>76</v>
      </c>
      <c r="H90" s="10">
        <v>72839.860000000015</v>
      </c>
    </row>
    <row r="91" spans="1:8">
      <c r="A91" s="499"/>
      <c r="B91" s="8" t="s">
        <v>99</v>
      </c>
      <c r="C91" s="9">
        <v>22</v>
      </c>
      <c r="D91" s="10">
        <v>21013.43</v>
      </c>
      <c r="E91" s="9">
        <v>0</v>
      </c>
      <c r="F91" s="10">
        <v>0</v>
      </c>
      <c r="G91" s="9">
        <v>22</v>
      </c>
      <c r="H91" s="10">
        <v>21013.43</v>
      </c>
    </row>
    <row r="92" spans="1:8">
      <c r="A92" s="499"/>
      <c r="B92" s="8" t="s">
        <v>100</v>
      </c>
      <c r="C92" s="9">
        <v>1</v>
      </c>
      <c r="D92" s="10">
        <v>1391.54</v>
      </c>
      <c r="E92" s="9">
        <v>101</v>
      </c>
      <c r="F92" s="10">
        <v>81115.970000000016</v>
      </c>
      <c r="G92" s="9">
        <v>102</v>
      </c>
      <c r="H92" s="10">
        <v>82507.510000000009</v>
      </c>
    </row>
    <row r="93" spans="1:8">
      <c r="A93" s="499"/>
      <c r="B93" s="8" t="s">
        <v>101</v>
      </c>
      <c r="C93" s="9">
        <v>4</v>
      </c>
      <c r="D93" s="10">
        <v>4779.7</v>
      </c>
      <c r="E93" s="9">
        <v>0</v>
      </c>
      <c r="F93" s="10">
        <v>0</v>
      </c>
      <c r="G93" s="9">
        <v>4</v>
      </c>
      <c r="H93" s="10">
        <v>4779.7</v>
      </c>
    </row>
    <row r="94" spans="1:8">
      <c r="A94" s="499"/>
      <c r="B94" s="8" t="s">
        <v>102</v>
      </c>
      <c r="C94" s="9">
        <v>10</v>
      </c>
      <c r="D94" s="10">
        <v>7150.8600000000006</v>
      </c>
      <c r="E94" s="9">
        <v>21</v>
      </c>
      <c r="F94" s="10">
        <v>20240.78</v>
      </c>
      <c r="G94" s="9">
        <v>31</v>
      </c>
      <c r="H94" s="10">
        <v>27391.64</v>
      </c>
    </row>
    <row r="95" spans="1:8">
      <c r="A95" s="499"/>
      <c r="B95" s="8" t="s">
        <v>103</v>
      </c>
      <c r="C95" s="9">
        <v>2</v>
      </c>
      <c r="D95" s="10">
        <v>4091.38</v>
      </c>
      <c r="E95" s="9">
        <v>72</v>
      </c>
      <c r="F95" s="10">
        <v>59076.589999999989</v>
      </c>
      <c r="G95" s="9">
        <v>74</v>
      </c>
      <c r="H95" s="10">
        <v>63167.969999999987</v>
      </c>
    </row>
    <row r="96" spans="1:8">
      <c r="A96" s="499"/>
      <c r="B96" s="8" t="s">
        <v>104</v>
      </c>
      <c r="C96" s="9">
        <v>45</v>
      </c>
      <c r="D96" s="10">
        <v>42751.24</v>
      </c>
      <c r="E96" s="9">
        <v>137</v>
      </c>
      <c r="F96" s="10">
        <v>82787.239999999976</v>
      </c>
      <c r="G96" s="9">
        <v>182</v>
      </c>
      <c r="H96" s="10">
        <v>125538.47999999998</v>
      </c>
    </row>
    <row r="97" spans="1:8">
      <c r="A97" s="499"/>
      <c r="B97" s="8" t="s">
        <v>105</v>
      </c>
      <c r="C97" s="9">
        <v>13</v>
      </c>
      <c r="D97" s="10">
        <v>14519.36</v>
      </c>
      <c r="E97" s="9">
        <v>1</v>
      </c>
      <c r="F97" s="10">
        <v>755.18000000000006</v>
      </c>
      <c r="G97" s="9">
        <v>14</v>
      </c>
      <c r="H97" s="10">
        <v>15274.54</v>
      </c>
    </row>
    <row r="98" spans="1:8">
      <c r="A98" s="498" t="s">
        <v>106</v>
      </c>
      <c r="B98" s="498"/>
      <c r="C98" s="11">
        <v>112</v>
      </c>
      <c r="D98" s="12">
        <v>109995.12999999999</v>
      </c>
      <c r="E98" s="11">
        <v>393</v>
      </c>
      <c r="F98" s="12">
        <v>302518</v>
      </c>
      <c r="G98" s="11">
        <v>505</v>
      </c>
      <c r="H98" s="12">
        <v>412513.12999999995</v>
      </c>
    </row>
    <row r="99" spans="1:8">
      <c r="A99" s="499" t="s">
        <v>107</v>
      </c>
      <c r="B99" s="8" t="s">
        <v>108</v>
      </c>
      <c r="C99" s="9">
        <v>0</v>
      </c>
      <c r="D99" s="10">
        <v>0</v>
      </c>
      <c r="E99" s="9">
        <v>27</v>
      </c>
      <c r="F99" s="10">
        <v>28141.199999999997</v>
      </c>
      <c r="G99" s="9">
        <v>27</v>
      </c>
      <c r="H99" s="10">
        <v>28141.199999999997</v>
      </c>
    </row>
    <row r="100" spans="1:8">
      <c r="A100" s="499"/>
      <c r="B100" s="8" t="s">
        <v>109</v>
      </c>
      <c r="C100" s="9">
        <v>0</v>
      </c>
      <c r="D100" s="10">
        <v>0</v>
      </c>
      <c r="E100" s="9">
        <v>41</v>
      </c>
      <c r="F100" s="10">
        <v>51694.069999999992</v>
      </c>
      <c r="G100" s="9">
        <v>41</v>
      </c>
      <c r="H100" s="10">
        <v>51694.069999999992</v>
      </c>
    </row>
    <row r="101" spans="1:8">
      <c r="A101" s="499"/>
      <c r="B101" s="8" t="s">
        <v>110</v>
      </c>
      <c r="C101" s="9">
        <v>0</v>
      </c>
      <c r="D101" s="10">
        <v>0</v>
      </c>
      <c r="E101" s="9">
        <v>39</v>
      </c>
      <c r="F101" s="10">
        <v>39368.590000000004</v>
      </c>
      <c r="G101" s="9">
        <v>39</v>
      </c>
      <c r="H101" s="10">
        <v>39368.590000000004</v>
      </c>
    </row>
    <row r="102" spans="1:8">
      <c r="A102" s="499"/>
      <c r="B102" s="8" t="s">
        <v>111</v>
      </c>
      <c r="C102" s="9">
        <v>15</v>
      </c>
      <c r="D102" s="10">
        <v>9645</v>
      </c>
      <c r="E102" s="9">
        <v>16</v>
      </c>
      <c r="F102" s="10">
        <v>11293.22</v>
      </c>
      <c r="G102" s="9">
        <v>31</v>
      </c>
      <c r="H102" s="10">
        <v>20938.22</v>
      </c>
    </row>
    <row r="103" spans="1:8">
      <c r="A103" s="498" t="s">
        <v>112</v>
      </c>
      <c r="B103" s="498"/>
      <c r="C103" s="11">
        <v>15</v>
      </c>
      <c r="D103" s="12">
        <v>9645</v>
      </c>
      <c r="E103" s="11">
        <v>123</v>
      </c>
      <c r="F103" s="12">
        <v>130497.07999999999</v>
      </c>
      <c r="G103" s="11">
        <v>138</v>
      </c>
      <c r="H103" s="12">
        <v>140142.07999999999</v>
      </c>
    </row>
    <row r="104" spans="1:8">
      <c r="A104" s="13"/>
      <c r="B104" s="13"/>
      <c r="C104" s="14"/>
      <c r="D104" s="15"/>
      <c r="E104" s="14"/>
      <c r="F104" s="15"/>
      <c r="G104" s="14"/>
      <c r="H104" s="15"/>
    </row>
    <row r="105" spans="1:8">
      <c r="A105" s="499" t="s">
        <v>113</v>
      </c>
      <c r="B105" s="8" t="s">
        <v>114</v>
      </c>
      <c r="C105" s="9">
        <v>6</v>
      </c>
      <c r="D105" s="10">
        <v>3371.5199999999995</v>
      </c>
      <c r="E105" s="9">
        <v>3</v>
      </c>
      <c r="F105" s="10">
        <v>2437.29</v>
      </c>
      <c r="G105" s="9">
        <v>9</v>
      </c>
      <c r="H105" s="10">
        <v>5808.8099999999995</v>
      </c>
    </row>
    <row r="106" spans="1:8">
      <c r="A106" s="499"/>
      <c r="B106" s="8" t="s">
        <v>115</v>
      </c>
      <c r="C106" s="9">
        <v>78</v>
      </c>
      <c r="D106" s="10">
        <v>57302.45</v>
      </c>
      <c r="E106" s="9">
        <v>0</v>
      </c>
      <c r="F106" s="10">
        <v>0</v>
      </c>
      <c r="G106" s="9">
        <v>78</v>
      </c>
      <c r="H106" s="10">
        <v>57302.45</v>
      </c>
    </row>
    <row r="107" spans="1:8">
      <c r="A107" s="499"/>
      <c r="B107" s="8" t="s">
        <v>116</v>
      </c>
      <c r="C107" s="9">
        <v>3</v>
      </c>
      <c r="D107" s="10">
        <v>1324.47</v>
      </c>
      <c r="E107" s="9">
        <v>64</v>
      </c>
      <c r="F107" s="10">
        <v>66127.609999999986</v>
      </c>
      <c r="G107" s="9">
        <v>67</v>
      </c>
      <c r="H107" s="10">
        <v>67452.079999999987</v>
      </c>
    </row>
    <row r="108" spans="1:8">
      <c r="A108" s="499"/>
      <c r="B108" s="8" t="s">
        <v>117</v>
      </c>
      <c r="C108" s="9">
        <v>1</v>
      </c>
      <c r="D108" s="10">
        <v>874.92000000000007</v>
      </c>
      <c r="E108" s="9">
        <v>0</v>
      </c>
      <c r="F108" s="10">
        <v>0</v>
      </c>
      <c r="G108" s="9">
        <v>1</v>
      </c>
      <c r="H108" s="10">
        <v>874.92000000000007</v>
      </c>
    </row>
    <row r="109" spans="1:8">
      <c r="A109" s="499"/>
      <c r="B109" s="8" t="s">
        <v>118</v>
      </c>
      <c r="C109" s="9">
        <v>23</v>
      </c>
      <c r="D109" s="10">
        <v>21285.919999999998</v>
      </c>
      <c r="E109" s="9">
        <v>1</v>
      </c>
      <c r="F109" s="10">
        <v>1603</v>
      </c>
      <c r="G109" s="9">
        <v>24</v>
      </c>
      <c r="H109" s="10">
        <v>22888.92</v>
      </c>
    </row>
    <row r="110" spans="1:8">
      <c r="A110" s="499"/>
      <c r="B110" s="8" t="s">
        <v>119</v>
      </c>
      <c r="C110" s="9">
        <v>2</v>
      </c>
      <c r="D110" s="10">
        <v>1840.74</v>
      </c>
      <c r="E110" s="9">
        <v>0</v>
      </c>
      <c r="F110" s="10">
        <v>0</v>
      </c>
      <c r="G110" s="9">
        <v>2</v>
      </c>
      <c r="H110" s="10">
        <v>1840.74</v>
      </c>
    </row>
    <row r="111" spans="1:8">
      <c r="A111" s="499"/>
      <c r="B111" s="8" t="s">
        <v>120</v>
      </c>
      <c r="C111" s="9">
        <v>16</v>
      </c>
      <c r="D111" s="10">
        <v>11393.06</v>
      </c>
      <c r="E111" s="9">
        <v>0</v>
      </c>
      <c r="F111" s="10">
        <v>0</v>
      </c>
      <c r="G111" s="9">
        <v>16</v>
      </c>
      <c r="H111" s="10">
        <v>11393.06</v>
      </c>
    </row>
    <row r="112" spans="1:8">
      <c r="A112" s="499"/>
      <c r="B112" s="8" t="s">
        <v>121</v>
      </c>
      <c r="C112" s="9">
        <v>7</v>
      </c>
      <c r="D112" s="10">
        <v>5728.380000000001</v>
      </c>
      <c r="E112" s="9">
        <v>1</v>
      </c>
      <c r="F112" s="10">
        <v>1391.54</v>
      </c>
      <c r="G112" s="9">
        <v>8</v>
      </c>
      <c r="H112" s="10">
        <v>7119.920000000001</v>
      </c>
    </row>
    <row r="113" spans="1:8">
      <c r="A113" s="499"/>
      <c r="B113" s="8" t="s">
        <v>122</v>
      </c>
      <c r="C113" s="9">
        <v>15</v>
      </c>
      <c r="D113" s="10">
        <v>12215.560000000001</v>
      </c>
      <c r="E113" s="9">
        <v>0</v>
      </c>
      <c r="F113" s="10">
        <v>0</v>
      </c>
      <c r="G113" s="9">
        <v>15</v>
      </c>
      <c r="H113" s="10">
        <v>12215.560000000001</v>
      </c>
    </row>
    <row r="114" spans="1:8">
      <c r="A114" s="499"/>
      <c r="B114" s="8" t="s">
        <v>123</v>
      </c>
      <c r="C114" s="9">
        <v>181</v>
      </c>
      <c r="D114" s="10">
        <v>162433.58000000002</v>
      </c>
      <c r="E114" s="9">
        <v>0</v>
      </c>
      <c r="F114" s="10">
        <v>0</v>
      </c>
      <c r="G114" s="9">
        <v>181</v>
      </c>
      <c r="H114" s="10">
        <v>162433.58000000002</v>
      </c>
    </row>
    <row r="115" spans="1:8">
      <c r="A115" s="499"/>
      <c r="B115" s="8" t="s">
        <v>124</v>
      </c>
      <c r="C115" s="9">
        <v>11</v>
      </c>
      <c r="D115" s="10">
        <v>13462.220000000001</v>
      </c>
      <c r="E115" s="9">
        <v>22</v>
      </c>
      <c r="F115" s="10">
        <v>20940.97</v>
      </c>
      <c r="G115" s="9">
        <v>33</v>
      </c>
      <c r="H115" s="10">
        <v>34403.19</v>
      </c>
    </row>
    <row r="116" spans="1:8">
      <c r="A116" s="499"/>
      <c r="B116" s="8" t="s">
        <v>125</v>
      </c>
      <c r="C116" s="9">
        <v>54</v>
      </c>
      <c r="D116" s="10">
        <v>45440.07</v>
      </c>
      <c r="E116" s="9">
        <v>182</v>
      </c>
      <c r="F116" s="10">
        <v>119857.37</v>
      </c>
      <c r="G116" s="9">
        <v>236</v>
      </c>
      <c r="H116" s="10">
        <v>165297.44</v>
      </c>
    </row>
    <row r="117" spans="1:8">
      <c r="A117" s="499"/>
      <c r="B117" s="8" t="s">
        <v>126</v>
      </c>
      <c r="C117" s="9">
        <v>52</v>
      </c>
      <c r="D117" s="10">
        <v>51406.5</v>
      </c>
      <c r="E117" s="9">
        <v>0</v>
      </c>
      <c r="F117" s="10">
        <v>0</v>
      </c>
      <c r="G117" s="9">
        <v>52</v>
      </c>
      <c r="H117" s="10">
        <v>51406.5</v>
      </c>
    </row>
    <row r="118" spans="1:8">
      <c r="A118" s="499"/>
      <c r="B118" s="8" t="s">
        <v>127</v>
      </c>
      <c r="C118" s="9">
        <v>43</v>
      </c>
      <c r="D118" s="10">
        <v>33247.29</v>
      </c>
      <c r="E118" s="9">
        <v>295</v>
      </c>
      <c r="F118" s="10">
        <v>261750.52999999994</v>
      </c>
      <c r="G118" s="9">
        <v>338</v>
      </c>
      <c r="H118" s="10">
        <v>294997.81999999995</v>
      </c>
    </row>
    <row r="119" spans="1:8">
      <c r="A119" s="499"/>
      <c r="B119" s="8" t="s">
        <v>128</v>
      </c>
      <c r="C119" s="9">
        <v>2</v>
      </c>
      <c r="D119" s="10">
        <v>1391.54</v>
      </c>
      <c r="E119" s="9">
        <v>0</v>
      </c>
      <c r="F119" s="10">
        <v>0</v>
      </c>
      <c r="G119" s="9">
        <v>2</v>
      </c>
      <c r="H119" s="10">
        <v>1391.54</v>
      </c>
    </row>
    <row r="120" spans="1:8">
      <c r="A120" s="499"/>
      <c r="B120" s="8" t="s">
        <v>129</v>
      </c>
      <c r="C120" s="9">
        <v>48</v>
      </c>
      <c r="D120" s="10">
        <v>42104.169999999991</v>
      </c>
      <c r="E120" s="9">
        <v>0</v>
      </c>
      <c r="F120" s="10">
        <v>0</v>
      </c>
      <c r="G120" s="9">
        <v>48</v>
      </c>
      <c r="H120" s="10">
        <v>42104.169999999991</v>
      </c>
    </row>
    <row r="121" spans="1:8">
      <c r="A121" s="499"/>
      <c r="B121" s="8" t="s">
        <v>130</v>
      </c>
      <c r="C121" s="9">
        <v>28</v>
      </c>
      <c r="D121" s="10">
        <v>25855.870000000003</v>
      </c>
      <c r="E121" s="9">
        <v>0</v>
      </c>
      <c r="F121" s="10">
        <v>0</v>
      </c>
      <c r="G121" s="9">
        <v>28</v>
      </c>
      <c r="H121" s="10">
        <v>25855.870000000003</v>
      </c>
    </row>
    <row r="122" spans="1:8">
      <c r="A122" s="499"/>
      <c r="B122" s="8" t="s">
        <v>131</v>
      </c>
      <c r="C122" s="9">
        <v>1</v>
      </c>
      <c r="D122" s="10">
        <v>920.16000000000008</v>
      </c>
      <c r="E122" s="9">
        <v>40</v>
      </c>
      <c r="F122" s="10">
        <v>35348.479999999996</v>
      </c>
      <c r="G122" s="9">
        <v>41</v>
      </c>
      <c r="H122" s="10">
        <v>36268.639999999999</v>
      </c>
    </row>
    <row r="123" spans="1:8">
      <c r="A123" s="499"/>
      <c r="B123" s="8" t="s">
        <v>132</v>
      </c>
      <c r="C123" s="9">
        <v>7</v>
      </c>
      <c r="D123" s="10">
        <v>9510.84</v>
      </c>
      <c r="E123" s="9">
        <v>0</v>
      </c>
      <c r="F123" s="10">
        <v>0</v>
      </c>
      <c r="G123" s="9">
        <v>7</v>
      </c>
      <c r="H123" s="10">
        <v>9510.84</v>
      </c>
    </row>
    <row r="124" spans="1:8">
      <c r="A124" s="498" t="s">
        <v>133</v>
      </c>
      <c r="B124" s="498"/>
      <c r="C124" s="11">
        <v>578</v>
      </c>
      <c r="D124" s="12">
        <v>501109.26</v>
      </c>
      <c r="E124" s="11">
        <v>608</v>
      </c>
      <c r="F124" s="12">
        <v>509456.78999999992</v>
      </c>
      <c r="G124" s="11">
        <v>1186</v>
      </c>
      <c r="H124" s="12">
        <v>1010566.05</v>
      </c>
    </row>
    <row r="125" spans="1:8">
      <c r="A125" s="499" t="s">
        <v>134</v>
      </c>
      <c r="B125" s="8" t="s">
        <v>135</v>
      </c>
      <c r="C125" s="9">
        <v>1</v>
      </c>
      <c r="D125" s="10">
        <v>696.36</v>
      </c>
      <c r="E125" s="9">
        <v>1</v>
      </c>
      <c r="F125" s="10">
        <v>631.88</v>
      </c>
      <c r="G125" s="9">
        <v>2</v>
      </c>
      <c r="H125" s="10">
        <v>1328.24</v>
      </c>
    </row>
    <row r="126" spans="1:8">
      <c r="A126" s="499"/>
      <c r="B126" s="8" t="s">
        <v>136</v>
      </c>
      <c r="C126" s="9">
        <v>4</v>
      </c>
      <c r="D126" s="10">
        <v>4792.2</v>
      </c>
      <c r="E126" s="9">
        <v>30</v>
      </c>
      <c r="F126" s="10">
        <v>26849.14</v>
      </c>
      <c r="G126" s="9">
        <v>34</v>
      </c>
      <c r="H126" s="10">
        <v>31641.34</v>
      </c>
    </row>
    <row r="127" spans="1:8">
      <c r="A127" s="499"/>
      <c r="B127" s="8" t="s">
        <v>137</v>
      </c>
      <c r="C127" s="9">
        <v>14</v>
      </c>
      <c r="D127" s="10">
        <v>13945.919999999998</v>
      </c>
      <c r="E127" s="9">
        <v>70</v>
      </c>
      <c r="F127" s="10">
        <v>77358.719999999987</v>
      </c>
      <c r="G127" s="9">
        <v>84</v>
      </c>
      <c r="H127" s="10">
        <v>91304.639999999985</v>
      </c>
    </row>
    <row r="128" spans="1:8">
      <c r="A128" s="499"/>
      <c r="B128" s="8" t="s">
        <v>138</v>
      </c>
      <c r="C128" s="9">
        <v>0</v>
      </c>
      <c r="D128" s="10">
        <v>0</v>
      </c>
      <c r="E128" s="9">
        <v>1</v>
      </c>
      <c r="F128" s="10">
        <v>1386.1</v>
      </c>
      <c r="G128" s="9">
        <v>1</v>
      </c>
      <c r="H128" s="10">
        <v>1386.1</v>
      </c>
    </row>
    <row r="129" spans="1:8">
      <c r="A129" s="499"/>
      <c r="B129" s="8" t="s">
        <v>139</v>
      </c>
      <c r="C129" s="9">
        <v>4</v>
      </c>
      <c r="D129" s="10">
        <v>5544.4</v>
      </c>
      <c r="E129" s="9">
        <v>0</v>
      </c>
      <c r="F129" s="10">
        <v>0</v>
      </c>
      <c r="G129" s="9">
        <v>4</v>
      </c>
      <c r="H129" s="10">
        <v>5544.4</v>
      </c>
    </row>
    <row r="130" spans="1:8">
      <c r="A130" s="499"/>
      <c r="B130" s="8" t="s">
        <v>140</v>
      </c>
      <c r="C130" s="9">
        <v>5</v>
      </c>
      <c r="D130" s="10">
        <v>3068.2000000000003</v>
      </c>
      <c r="E130" s="9">
        <v>1</v>
      </c>
      <c r="F130" s="10">
        <v>339.02</v>
      </c>
      <c r="G130" s="9">
        <v>6</v>
      </c>
      <c r="H130" s="10">
        <v>3407.2200000000003</v>
      </c>
    </row>
    <row r="131" spans="1:8">
      <c r="A131" s="499"/>
      <c r="B131" s="8" t="s">
        <v>141</v>
      </c>
      <c r="C131" s="9">
        <v>0</v>
      </c>
      <c r="D131" s="10">
        <v>0</v>
      </c>
      <c r="E131" s="9">
        <v>61</v>
      </c>
      <c r="F131" s="10">
        <v>38038.239999999998</v>
      </c>
      <c r="G131" s="9">
        <v>61</v>
      </c>
      <c r="H131" s="10">
        <v>38038.239999999998</v>
      </c>
    </row>
    <row r="132" spans="1:8">
      <c r="A132" s="499"/>
      <c r="B132" s="8" t="s">
        <v>142</v>
      </c>
      <c r="C132" s="9">
        <v>3</v>
      </c>
      <c r="D132" s="10">
        <v>3131.5</v>
      </c>
      <c r="E132" s="9">
        <v>0</v>
      </c>
      <c r="F132" s="10">
        <v>0</v>
      </c>
      <c r="G132" s="9">
        <v>3</v>
      </c>
      <c r="H132" s="10">
        <v>3131.5</v>
      </c>
    </row>
    <row r="133" spans="1:8">
      <c r="A133" s="499"/>
      <c r="B133" s="8" t="s">
        <v>143</v>
      </c>
      <c r="C133" s="9">
        <v>5</v>
      </c>
      <c r="D133" s="10">
        <v>4634.3999999999996</v>
      </c>
      <c r="E133" s="9">
        <v>0</v>
      </c>
      <c r="F133" s="10">
        <v>0</v>
      </c>
      <c r="G133" s="9">
        <v>5</v>
      </c>
      <c r="H133" s="10">
        <v>4634.3999999999996</v>
      </c>
    </row>
    <row r="134" spans="1:8">
      <c r="A134" s="499"/>
      <c r="B134" s="8" t="s">
        <v>144</v>
      </c>
      <c r="C134" s="9">
        <v>4</v>
      </c>
      <c r="D134" s="10">
        <v>3976.84</v>
      </c>
      <c r="E134" s="9">
        <v>7</v>
      </c>
      <c r="F134" s="10">
        <v>7211.4</v>
      </c>
      <c r="G134" s="9">
        <v>11</v>
      </c>
      <c r="H134" s="10">
        <v>11188.24</v>
      </c>
    </row>
    <row r="135" spans="1:8">
      <c r="A135" s="499"/>
      <c r="B135" s="8" t="s">
        <v>145</v>
      </c>
      <c r="C135" s="9">
        <v>5</v>
      </c>
      <c r="D135" s="10">
        <v>4501.82</v>
      </c>
      <c r="E135" s="9">
        <v>0</v>
      </c>
      <c r="F135" s="10">
        <v>0</v>
      </c>
      <c r="G135" s="9">
        <v>5</v>
      </c>
      <c r="H135" s="10">
        <v>4501.82</v>
      </c>
    </row>
    <row r="136" spans="1:8">
      <c r="A136" s="498" t="s">
        <v>146</v>
      </c>
      <c r="B136" s="498"/>
      <c r="C136" s="11">
        <v>45</v>
      </c>
      <c r="D136" s="12">
        <v>44291.639999999992</v>
      </c>
      <c r="E136" s="11">
        <v>171</v>
      </c>
      <c r="F136" s="12">
        <v>151814.5</v>
      </c>
      <c r="G136" s="11">
        <v>216</v>
      </c>
      <c r="H136" s="12">
        <v>196106.13999999998</v>
      </c>
    </row>
    <row r="137" spans="1:8">
      <c r="A137" s="499" t="s">
        <v>147</v>
      </c>
      <c r="B137" s="8" t="s">
        <v>148</v>
      </c>
      <c r="C137" s="9">
        <v>0</v>
      </c>
      <c r="D137" s="10">
        <v>0</v>
      </c>
      <c r="E137" s="9">
        <v>37</v>
      </c>
      <c r="F137" s="10">
        <v>39344.22</v>
      </c>
      <c r="G137" s="9">
        <v>37</v>
      </c>
      <c r="H137" s="10">
        <v>39344.22</v>
      </c>
    </row>
    <row r="138" spans="1:8">
      <c r="A138" s="499"/>
      <c r="B138" s="8" t="s">
        <v>149</v>
      </c>
      <c r="C138" s="9">
        <v>1</v>
      </c>
      <c r="D138" s="10">
        <v>643</v>
      </c>
      <c r="E138" s="9">
        <v>2</v>
      </c>
      <c r="F138" s="10">
        <v>1566.3400000000001</v>
      </c>
      <c r="G138" s="9">
        <v>3</v>
      </c>
      <c r="H138" s="10">
        <v>2209.34</v>
      </c>
    </row>
    <row r="139" spans="1:8">
      <c r="A139" s="499"/>
      <c r="B139" s="8" t="s">
        <v>150</v>
      </c>
      <c r="C139" s="9">
        <v>0</v>
      </c>
      <c r="D139" s="10">
        <v>0</v>
      </c>
      <c r="E139" s="9">
        <v>109</v>
      </c>
      <c r="F139" s="10">
        <v>77360.040000000008</v>
      </c>
      <c r="G139" s="9">
        <v>109</v>
      </c>
      <c r="H139" s="10">
        <v>77360.040000000008</v>
      </c>
    </row>
    <row r="140" spans="1:8">
      <c r="A140" s="499"/>
      <c r="B140" s="8" t="s">
        <v>151</v>
      </c>
      <c r="C140" s="9">
        <v>11</v>
      </c>
      <c r="D140" s="10">
        <v>7073</v>
      </c>
      <c r="E140" s="9">
        <v>90</v>
      </c>
      <c r="F140" s="10">
        <v>64769.219999999994</v>
      </c>
      <c r="G140" s="9">
        <v>101</v>
      </c>
      <c r="H140" s="10">
        <v>71842.22</v>
      </c>
    </row>
    <row r="141" spans="1:8">
      <c r="A141" s="499"/>
      <c r="B141" s="8" t="s">
        <v>152</v>
      </c>
      <c r="C141" s="9">
        <v>0</v>
      </c>
      <c r="D141" s="10">
        <v>0</v>
      </c>
      <c r="E141" s="9">
        <v>4</v>
      </c>
      <c r="F141" s="10">
        <v>6716.68</v>
      </c>
      <c r="G141" s="9">
        <v>4</v>
      </c>
      <c r="H141" s="10">
        <v>6716.68</v>
      </c>
    </row>
    <row r="142" spans="1:8">
      <c r="A142" s="499"/>
      <c r="B142" s="8" t="s">
        <v>153</v>
      </c>
      <c r="C142" s="9">
        <v>0</v>
      </c>
      <c r="D142" s="10">
        <v>0</v>
      </c>
      <c r="E142" s="9">
        <v>39</v>
      </c>
      <c r="F142" s="10">
        <v>35027.449999999997</v>
      </c>
      <c r="G142" s="9">
        <v>39</v>
      </c>
      <c r="H142" s="10">
        <v>35027.449999999997</v>
      </c>
    </row>
    <row r="143" spans="1:8">
      <c r="A143" s="499"/>
      <c r="B143" s="8" t="s">
        <v>154</v>
      </c>
      <c r="C143" s="9">
        <v>0</v>
      </c>
      <c r="D143" s="10">
        <v>0</v>
      </c>
      <c r="E143" s="9">
        <v>131</v>
      </c>
      <c r="F143" s="10">
        <v>79304.660000000018</v>
      </c>
      <c r="G143" s="9">
        <v>131</v>
      </c>
      <c r="H143" s="10">
        <v>79304.660000000018</v>
      </c>
    </row>
    <row r="144" spans="1:8">
      <c r="A144" s="499"/>
      <c r="B144" s="8" t="s">
        <v>155</v>
      </c>
      <c r="C144" s="9">
        <v>11</v>
      </c>
      <c r="D144" s="10">
        <v>7282.04</v>
      </c>
      <c r="E144" s="9">
        <v>0</v>
      </c>
      <c r="F144" s="10">
        <v>0</v>
      </c>
      <c r="G144" s="9">
        <v>11</v>
      </c>
      <c r="H144" s="10">
        <v>7282.04</v>
      </c>
    </row>
    <row r="145" spans="1:8">
      <c r="A145" s="499"/>
      <c r="B145" s="8" t="s">
        <v>156</v>
      </c>
      <c r="C145" s="9">
        <v>1</v>
      </c>
      <c r="D145" s="10">
        <v>643</v>
      </c>
      <c r="E145" s="9">
        <v>0</v>
      </c>
      <c r="F145" s="10">
        <v>0</v>
      </c>
      <c r="G145" s="9">
        <v>1</v>
      </c>
      <c r="H145" s="10">
        <v>643</v>
      </c>
    </row>
    <row r="146" spans="1:8">
      <c r="A146" s="499"/>
      <c r="B146" s="8" t="s">
        <v>157</v>
      </c>
      <c r="C146" s="9">
        <v>0</v>
      </c>
      <c r="D146" s="10">
        <v>0</v>
      </c>
      <c r="E146" s="9">
        <v>126</v>
      </c>
      <c r="F146" s="10">
        <v>87248.53</v>
      </c>
      <c r="G146" s="9">
        <v>126</v>
      </c>
      <c r="H146" s="10">
        <v>87248.53</v>
      </c>
    </row>
    <row r="147" spans="1:8">
      <c r="A147" s="499"/>
      <c r="B147" s="8" t="s">
        <v>158</v>
      </c>
      <c r="C147" s="9">
        <v>1</v>
      </c>
      <c r="D147" s="10">
        <v>1391.54</v>
      </c>
      <c r="E147" s="9">
        <v>0</v>
      </c>
      <c r="F147" s="10">
        <v>0</v>
      </c>
      <c r="G147" s="9">
        <v>1</v>
      </c>
      <c r="H147" s="10">
        <v>1391.54</v>
      </c>
    </row>
    <row r="148" spans="1:8">
      <c r="A148" s="499"/>
      <c r="B148" s="8" t="s">
        <v>159</v>
      </c>
      <c r="C148" s="9">
        <v>2</v>
      </c>
      <c r="D148" s="10">
        <v>1286</v>
      </c>
      <c r="E148" s="9">
        <v>51</v>
      </c>
      <c r="F148" s="10">
        <v>33059.699999999997</v>
      </c>
      <c r="G148" s="9">
        <v>53</v>
      </c>
      <c r="H148" s="10">
        <v>34345.699999999997</v>
      </c>
    </row>
    <row r="149" spans="1:8">
      <c r="A149" s="499"/>
      <c r="B149" s="8" t="s">
        <v>160</v>
      </c>
      <c r="C149" s="9">
        <v>0</v>
      </c>
      <c r="D149" s="10">
        <v>0</v>
      </c>
      <c r="E149" s="9">
        <v>3</v>
      </c>
      <c r="F149" s="10">
        <v>4315.12</v>
      </c>
      <c r="G149" s="9">
        <v>3</v>
      </c>
      <c r="H149" s="10">
        <v>4315.12</v>
      </c>
    </row>
    <row r="150" spans="1:8">
      <c r="A150" s="499"/>
      <c r="B150" s="8" t="s">
        <v>161</v>
      </c>
      <c r="C150" s="9">
        <v>0</v>
      </c>
      <c r="D150" s="10">
        <v>0</v>
      </c>
      <c r="E150" s="9">
        <v>11</v>
      </c>
      <c r="F150" s="10">
        <v>8570.08</v>
      </c>
      <c r="G150" s="9">
        <v>11</v>
      </c>
      <c r="H150" s="10">
        <v>8570.08</v>
      </c>
    </row>
    <row r="151" spans="1:8">
      <c r="A151" s="499"/>
      <c r="B151" s="8" t="s">
        <v>162</v>
      </c>
      <c r="C151" s="9">
        <v>31</v>
      </c>
      <c r="D151" s="10">
        <v>20881.8</v>
      </c>
      <c r="E151" s="9">
        <v>0</v>
      </c>
      <c r="F151" s="10">
        <v>0</v>
      </c>
      <c r="G151" s="9">
        <v>31</v>
      </c>
      <c r="H151" s="10">
        <v>20881.8</v>
      </c>
    </row>
    <row r="152" spans="1:8">
      <c r="A152" s="499"/>
      <c r="B152" s="8" t="s">
        <v>163</v>
      </c>
      <c r="C152" s="9">
        <v>0</v>
      </c>
      <c r="D152" s="10">
        <v>0</v>
      </c>
      <c r="E152" s="9">
        <v>46</v>
      </c>
      <c r="F152" s="10">
        <v>37276.599999999991</v>
      </c>
      <c r="G152" s="9">
        <v>46</v>
      </c>
      <c r="H152" s="10">
        <v>37276.599999999991</v>
      </c>
    </row>
    <row r="153" spans="1:8">
      <c r="A153" s="499"/>
      <c r="B153" s="8" t="s">
        <v>164</v>
      </c>
      <c r="C153" s="9">
        <v>2</v>
      </c>
      <c r="D153" s="10">
        <v>2659.6</v>
      </c>
      <c r="E153" s="9">
        <v>7</v>
      </c>
      <c r="F153" s="10">
        <v>8499.3799999999992</v>
      </c>
      <c r="G153" s="9">
        <v>9</v>
      </c>
      <c r="H153" s="10">
        <v>11158.98</v>
      </c>
    </row>
    <row r="154" spans="1:8">
      <c r="A154" s="498" t="s">
        <v>165</v>
      </c>
      <c r="B154" s="498"/>
      <c r="C154" s="11">
        <v>60</v>
      </c>
      <c r="D154" s="12">
        <v>41859.980000000003</v>
      </c>
      <c r="E154" s="11">
        <v>656</v>
      </c>
      <c r="F154" s="12">
        <v>483058.02</v>
      </c>
      <c r="G154" s="11">
        <v>716</v>
      </c>
      <c r="H154" s="12">
        <v>524918</v>
      </c>
    </row>
    <row r="155" spans="1:8" ht="14.85" customHeight="1">
      <c r="A155" s="499" t="s">
        <v>166</v>
      </c>
      <c r="B155" s="8" t="s">
        <v>167</v>
      </c>
      <c r="C155" s="9">
        <v>11</v>
      </c>
      <c r="D155" s="10">
        <v>7073</v>
      </c>
      <c r="E155" s="9">
        <v>19</v>
      </c>
      <c r="F155" s="10">
        <v>20586.72</v>
      </c>
      <c r="G155" s="9">
        <v>30</v>
      </c>
      <c r="H155" s="10">
        <v>27659.72</v>
      </c>
    </row>
    <row r="156" spans="1:8" ht="14.85" customHeight="1">
      <c r="A156" s="499"/>
      <c r="B156" s="8" t="s">
        <v>168</v>
      </c>
      <c r="C156" s="9">
        <v>0</v>
      </c>
      <c r="D156" s="10">
        <v>0</v>
      </c>
      <c r="E156" s="9">
        <v>20</v>
      </c>
      <c r="F156" s="10">
        <v>4483.5599999999995</v>
      </c>
      <c r="G156" s="9">
        <v>20</v>
      </c>
      <c r="H156" s="10">
        <v>4483.5599999999995</v>
      </c>
    </row>
    <row r="157" spans="1:8" ht="14.85" customHeight="1">
      <c r="A157" s="499"/>
      <c r="B157" s="8" t="s">
        <v>169</v>
      </c>
      <c r="C157" s="9">
        <v>0</v>
      </c>
      <c r="D157" s="10">
        <v>0</v>
      </c>
      <c r="E157" s="9">
        <v>127</v>
      </c>
      <c r="F157" s="10">
        <v>67548.430000000008</v>
      </c>
      <c r="G157" s="9">
        <v>127</v>
      </c>
      <c r="H157" s="10">
        <v>67548.430000000008</v>
      </c>
    </row>
    <row r="158" spans="1:8" ht="14.85" customHeight="1">
      <c r="A158" s="499"/>
      <c r="B158" s="8" t="s">
        <v>170</v>
      </c>
      <c r="C158" s="9">
        <v>0</v>
      </c>
      <c r="D158" s="10">
        <v>0</v>
      </c>
      <c r="E158" s="9">
        <v>76</v>
      </c>
      <c r="F158" s="10">
        <v>69317.239999999991</v>
      </c>
      <c r="G158" s="9">
        <v>76</v>
      </c>
      <c r="H158" s="10">
        <v>69317.239999999991</v>
      </c>
    </row>
    <row r="159" spans="1:8" ht="14.85" customHeight="1">
      <c r="A159" s="499"/>
      <c r="B159" s="8" t="s">
        <v>171</v>
      </c>
      <c r="C159" s="9">
        <v>0</v>
      </c>
      <c r="D159" s="10">
        <v>0</v>
      </c>
      <c r="E159" s="9">
        <v>143</v>
      </c>
      <c r="F159" s="10">
        <v>118807.47000000003</v>
      </c>
      <c r="G159" s="9">
        <v>143</v>
      </c>
      <c r="H159" s="10">
        <v>118807.47000000003</v>
      </c>
    </row>
    <row r="160" spans="1:8" ht="14.85" customHeight="1">
      <c r="A160" s="499"/>
      <c r="B160" s="8" t="s">
        <v>172</v>
      </c>
      <c r="C160" s="9">
        <v>25</v>
      </c>
      <c r="D160" s="10">
        <v>16075</v>
      </c>
      <c r="E160" s="9">
        <v>70</v>
      </c>
      <c r="F160" s="10">
        <v>68375.520000000004</v>
      </c>
      <c r="G160" s="9">
        <v>95</v>
      </c>
      <c r="H160" s="10">
        <v>84450.52</v>
      </c>
    </row>
    <row r="161" spans="1:8" ht="14.85" customHeight="1">
      <c r="A161" s="499"/>
      <c r="B161" s="8" t="s">
        <v>173</v>
      </c>
      <c r="C161" s="9">
        <v>2</v>
      </c>
      <c r="D161" s="10">
        <v>1286</v>
      </c>
      <c r="E161" s="9">
        <v>0</v>
      </c>
      <c r="F161" s="10">
        <v>0</v>
      </c>
      <c r="G161" s="9">
        <v>2</v>
      </c>
      <c r="H161" s="10">
        <v>1286</v>
      </c>
    </row>
    <row r="162" spans="1:8" ht="14.85" customHeight="1">
      <c r="A162" s="499"/>
      <c r="B162" s="8" t="s">
        <v>174</v>
      </c>
      <c r="C162" s="9">
        <v>0</v>
      </c>
      <c r="D162" s="10">
        <v>0</v>
      </c>
      <c r="E162" s="9">
        <v>31</v>
      </c>
      <c r="F162" s="10">
        <v>28625.079999999998</v>
      </c>
      <c r="G162" s="9">
        <v>31</v>
      </c>
      <c r="H162" s="10">
        <v>28625.079999999998</v>
      </c>
    </row>
    <row r="163" spans="1:8" ht="14.25" customHeight="1">
      <c r="A163" s="498" t="s">
        <v>175</v>
      </c>
      <c r="B163" s="498"/>
      <c r="C163" s="11">
        <v>38</v>
      </c>
      <c r="D163" s="12">
        <v>24434</v>
      </c>
      <c r="E163" s="11">
        <v>486</v>
      </c>
      <c r="F163" s="12">
        <v>377744.02000000008</v>
      </c>
      <c r="G163" s="11">
        <v>524</v>
      </c>
      <c r="H163" s="12">
        <v>402178.02</v>
      </c>
    </row>
    <row r="164" spans="1:8" ht="14.85" customHeight="1">
      <c r="A164" s="499" t="s">
        <v>176</v>
      </c>
      <c r="B164" s="8" t="s">
        <v>177</v>
      </c>
      <c r="C164" s="9">
        <v>1</v>
      </c>
      <c r="D164" s="10">
        <v>966.74</v>
      </c>
      <c r="E164" s="9">
        <v>0</v>
      </c>
      <c r="F164" s="10">
        <v>0</v>
      </c>
      <c r="G164" s="9">
        <v>1</v>
      </c>
      <c r="H164" s="10">
        <v>966.74</v>
      </c>
    </row>
    <row r="165" spans="1:8" ht="14.85" customHeight="1">
      <c r="A165" s="499"/>
      <c r="B165" s="8" t="s">
        <v>178</v>
      </c>
      <c r="C165" s="9">
        <v>7</v>
      </c>
      <c r="D165" s="10">
        <v>4501</v>
      </c>
      <c r="E165" s="9">
        <v>0</v>
      </c>
      <c r="F165" s="10">
        <v>0</v>
      </c>
      <c r="G165" s="9">
        <v>7</v>
      </c>
      <c r="H165" s="10">
        <v>4501</v>
      </c>
    </row>
    <row r="166" spans="1:8" ht="14.85" customHeight="1">
      <c r="A166" s="499"/>
      <c r="B166" s="8" t="s">
        <v>179</v>
      </c>
      <c r="C166" s="9">
        <v>14</v>
      </c>
      <c r="D166" s="10">
        <v>12073.310000000001</v>
      </c>
      <c r="E166" s="9">
        <v>0</v>
      </c>
      <c r="F166" s="10">
        <v>0</v>
      </c>
      <c r="G166" s="9">
        <v>14</v>
      </c>
      <c r="H166" s="10">
        <v>12073.310000000001</v>
      </c>
    </row>
    <row r="167" spans="1:8" ht="14.85" customHeight="1">
      <c r="A167" s="499"/>
      <c r="B167" s="8" t="s">
        <v>180</v>
      </c>
      <c r="C167" s="9">
        <v>3</v>
      </c>
      <c r="D167" s="10">
        <v>1929</v>
      </c>
      <c r="E167" s="9">
        <v>47</v>
      </c>
      <c r="F167" s="10">
        <v>48407.34</v>
      </c>
      <c r="G167" s="9">
        <v>50</v>
      </c>
      <c r="H167" s="10">
        <v>50336.34</v>
      </c>
    </row>
    <row r="168" spans="1:8" ht="14.85" customHeight="1">
      <c r="A168" s="499"/>
      <c r="B168" s="8" t="s">
        <v>181</v>
      </c>
      <c r="C168" s="9">
        <v>0</v>
      </c>
      <c r="D168" s="10">
        <v>0</v>
      </c>
      <c r="E168" s="9">
        <v>1</v>
      </c>
      <c r="F168" s="10">
        <v>920.16000000000008</v>
      </c>
      <c r="G168" s="9">
        <v>1</v>
      </c>
      <c r="H168" s="10">
        <v>920.16000000000008</v>
      </c>
    </row>
    <row r="169" spans="1:8" ht="14.85" customHeight="1">
      <c r="A169" s="499"/>
      <c r="B169" s="8" t="s">
        <v>182</v>
      </c>
      <c r="C169" s="9">
        <v>0</v>
      </c>
      <c r="D169" s="10">
        <v>0</v>
      </c>
      <c r="E169" s="9">
        <v>27</v>
      </c>
      <c r="F169" s="10">
        <v>23152.129999999997</v>
      </c>
      <c r="G169" s="9">
        <v>27</v>
      </c>
      <c r="H169" s="10">
        <v>23152.129999999997</v>
      </c>
    </row>
    <row r="170" spans="1:8" ht="14.85" customHeight="1">
      <c r="A170" s="499"/>
      <c r="B170" s="8" t="s">
        <v>183</v>
      </c>
      <c r="C170" s="9">
        <v>2</v>
      </c>
      <c r="D170" s="10">
        <v>3072.44</v>
      </c>
      <c r="E170" s="9">
        <v>0</v>
      </c>
      <c r="F170" s="10">
        <v>0</v>
      </c>
      <c r="G170" s="9">
        <v>2</v>
      </c>
      <c r="H170" s="10">
        <v>3072.44</v>
      </c>
    </row>
    <row r="171" spans="1:8" ht="14.85" customHeight="1">
      <c r="A171" s="498" t="s">
        <v>184</v>
      </c>
      <c r="B171" s="498"/>
      <c r="C171" s="11">
        <v>27</v>
      </c>
      <c r="D171" s="12">
        <v>22542.49</v>
      </c>
      <c r="E171" s="11">
        <v>75</v>
      </c>
      <c r="F171" s="12">
        <v>72479.63</v>
      </c>
      <c r="G171" s="11">
        <v>102</v>
      </c>
      <c r="H171" s="12">
        <v>95022.12</v>
      </c>
    </row>
    <row r="172" spans="1:8" ht="14.85" customHeight="1">
      <c r="A172" s="499" t="s">
        <v>185</v>
      </c>
      <c r="B172" s="8" t="s">
        <v>186</v>
      </c>
      <c r="C172" s="9">
        <v>1</v>
      </c>
      <c r="D172" s="10">
        <v>5080.2800000000007</v>
      </c>
      <c r="E172" s="9">
        <v>0</v>
      </c>
      <c r="F172" s="10">
        <v>0</v>
      </c>
      <c r="G172" s="9">
        <v>1</v>
      </c>
      <c r="H172" s="10">
        <v>5080.2800000000007</v>
      </c>
    </row>
    <row r="173" spans="1:8" ht="14.85" customHeight="1">
      <c r="A173" s="499"/>
      <c r="B173" s="8" t="s">
        <v>187</v>
      </c>
      <c r="C173" s="9">
        <v>2</v>
      </c>
      <c r="D173" s="10">
        <v>1563.16</v>
      </c>
      <c r="E173" s="9">
        <v>0</v>
      </c>
      <c r="F173" s="10">
        <v>0</v>
      </c>
      <c r="G173" s="9">
        <v>2</v>
      </c>
      <c r="H173" s="10">
        <v>1563.16</v>
      </c>
    </row>
    <row r="174" spans="1:8" ht="14.85" customHeight="1">
      <c r="A174" s="499"/>
      <c r="B174" s="8" t="s">
        <v>188</v>
      </c>
      <c r="C174" s="9">
        <v>0</v>
      </c>
      <c r="D174" s="10">
        <v>0</v>
      </c>
      <c r="E174" s="9">
        <v>1</v>
      </c>
      <c r="F174" s="10">
        <v>1514.26</v>
      </c>
      <c r="G174" s="9">
        <v>1</v>
      </c>
      <c r="H174" s="10">
        <v>1514.26</v>
      </c>
    </row>
    <row r="175" spans="1:8" ht="14.85" customHeight="1">
      <c r="A175" s="499"/>
      <c r="B175" s="8" t="s">
        <v>189</v>
      </c>
      <c r="C175" s="9">
        <v>16</v>
      </c>
      <c r="D175" s="10">
        <v>10288</v>
      </c>
      <c r="E175" s="9">
        <v>0</v>
      </c>
      <c r="F175" s="10">
        <v>0</v>
      </c>
      <c r="G175" s="9">
        <v>16</v>
      </c>
      <c r="H175" s="10">
        <v>10288</v>
      </c>
    </row>
    <row r="176" spans="1:8" ht="14.85" customHeight="1">
      <c r="A176" s="499"/>
      <c r="B176" s="8" t="s">
        <v>190</v>
      </c>
      <c r="C176" s="9">
        <v>25</v>
      </c>
      <c r="D176" s="10">
        <v>15534.78</v>
      </c>
      <c r="E176" s="9">
        <v>32</v>
      </c>
      <c r="F176" s="10">
        <v>29896.790000000005</v>
      </c>
      <c r="G176" s="9">
        <v>57</v>
      </c>
      <c r="H176" s="10">
        <v>45431.570000000007</v>
      </c>
    </row>
    <row r="177" spans="1:8" ht="14.85" customHeight="1">
      <c r="A177" s="499"/>
      <c r="B177" s="8" t="s">
        <v>191</v>
      </c>
      <c r="C177" s="9">
        <v>3</v>
      </c>
      <c r="D177" s="10">
        <v>15240.840000000002</v>
      </c>
      <c r="E177" s="9">
        <v>1</v>
      </c>
      <c r="F177" s="10">
        <v>549.72</v>
      </c>
      <c r="G177" s="9">
        <v>4</v>
      </c>
      <c r="H177" s="10">
        <v>15790.560000000001</v>
      </c>
    </row>
    <row r="178" spans="1:8" ht="14.85" customHeight="1">
      <c r="A178" s="499"/>
      <c r="B178" s="8" t="s">
        <v>192</v>
      </c>
      <c r="C178" s="9">
        <v>0</v>
      </c>
      <c r="D178" s="10">
        <v>0</v>
      </c>
      <c r="E178" s="9">
        <v>72</v>
      </c>
      <c r="F178" s="10">
        <v>52975.65</v>
      </c>
      <c r="G178" s="9">
        <v>72</v>
      </c>
      <c r="H178" s="10">
        <v>52975.65</v>
      </c>
    </row>
    <row r="179" spans="1:8" ht="14.85" customHeight="1">
      <c r="A179" s="499"/>
      <c r="B179" s="8" t="s">
        <v>193</v>
      </c>
      <c r="C179" s="9">
        <v>0</v>
      </c>
      <c r="D179" s="10">
        <v>0</v>
      </c>
      <c r="E179" s="9">
        <v>24</v>
      </c>
      <c r="F179" s="10">
        <v>36656.100000000006</v>
      </c>
      <c r="G179" s="9">
        <v>24</v>
      </c>
      <c r="H179" s="10">
        <v>36656.100000000006</v>
      </c>
    </row>
    <row r="180" spans="1:8" ht="14.85" customHeight="1">
      <c r="A180" s="499"/>
      <c r="B180" s="8" t="s">
        <v>194</v>
      </c>
      <c r="C180" s="9">
        <v>6</v>
      </c>
      <c r="D180" s="10">
        <v>3858</v>
      </c>
      <c r="E180" s="9">
        <v>8</v>
      </c>
      <c r="F180" s="10">
        <v>8922.0299999999988</v>
      </c>
      <c r="G180" s="9">
        <v>14</v>
      </c>
      <c r="H180" s="10">
        <v>12780.029999999999</v>
      </c>
    </row>
    <row r="181" spans="1:8" ht="14.85" customHeight="1">
      <c r="A181" s="499"/>
      <c r="B181" s="8" t="s">
        <v>195</v>
      </c>
      <c r="C181" s="9">
        <v>0</v>
      </c>
      <c r="D181" s="10">
        <v>0</v>
      </c>
      <c r="E181" s="9">
        <v>5</v>
      </c>
      <c r="F181" s="10">
        <v>8497.2200000000012</v>
      </c>
      <c r="G181" s="9">
        <v>5</v>
      </c>
      <c r="H181" s="10">
        <v>8497.2200000000012</v>
      </c>
    </row>
    <row r="182" spans="1:8" ht="14.85" customHeight="1">
      <c r="A182" s="499"/>
      <c r="B182" s="8" t="s">
        <v>196</v>
      </c>
      <c r="C182" s="9">
        <v>2</v>
      </c>
      <c r="D182" s="10">
        <v>845.31999999999994</v>
      </c>
      <c r="E182" s="9">
        <v>24</v>
      </c>
      <c r="F182" s="10">
        <v>33219.79</v>
      </c>
      <c r="G182" s="9">
        <v>26</v>
      </c>
      <c r="H182" s="10">
        <v>34065.11</v>
      </c>
    </row>
    <row r="183" spans="1:8" ht="14.85" customHeight="1">
      <c r="A183" s="499"/>
      <c r="B183" s="8" t="s">
        <v>197</v>
      </c>
      <c r="C183" s="9">
        <v>3</v>
      </c>
      <c r="D183" s="10">
        <v>1929</v>
      </c>
      <c r="E183" s="9">
        <v>0</v>
      </c>
      <c r="F183" s="10">
        <v>0</v>
      </c>
      <c r="G183" s="9">
        <v>3</v>
      </c>
      <c r="H183" s="10">
        <v>1929</v>
      </c>
    </row>
    <row r="184" spans="1:8" ht="14.85" customHeight="1">
      <c r="A184" s="499"/>
      <c r="B184" s="8" t="s">
        <v>198</v>
      </c>
      <c r="C184" s="9">
        <v>1</v>
      </c>
      <c r="D184" s="10">
        <v>643</v>
      </c>
      <c r="E184" s="9">
        <v>5</v>
      </c>
      <c r="F184" s="10">
        <v>6130.079999999999</v>
      </c>
      <c r="G184" s="9">
        <v>6</v>
      </c>
      <c r="H184" s="10">
        <v>6773.079999999999</v>
      </c>
    </row>
    <row r="185" spans="1:8" ht="14.85" customHeight="1">
      <c r="A185" s="499"/>
      <c r="B185" s="8" t="s">
        <v>199</v>
      </c>
      <c r="C185" s="9">
        <v>0</v>
      </c>
      <c r="D185" s="10">
        <v>0</v>
      </c>
      <c r="E185" s="9">
        <v>142</v>
      </c>
      <c r="F185" s="10">
        <v>141963.78</v>
      </c>
      <c r="G185" s="9">
        <v>142</v>
      </c>
      <c r="H185" s="10">
        <v>141963.78</v>
      </c>
    </row>
    <row r="186" spans="1:8" ht="14.85" customHeight="1">
      <c r="A186" s="499"/>
      <c r="B186" s="8" t="s">
        <v>200</v>
      </c>
      <c r="C186" s="9">
        <v>0</v>
      </c>
      <c r="D186" s="10">
        <v>0</v>
      </c>
      <c r="E186" s="9">
        <v>7</v>
      </c>
      <c r="F186" s="10">
        <v>4473.62</v>
      </c>
      <c r="G186" s="9">
        <v>7</v>
      </c>
      <c r="H186" s="10">
        <v>4473.62</v>
      </c>
    </row>
    <row r="187" spans="1:8" ht="14.85" customHeight="1">
      <c r="A187" s="498" t="s">
        <v>201</v>
      </c>
      <c r="B187" s="498"/>
      <c r="C187" s="11">
        <v>59</v>
      </c>
      <c r="D187" s="12">
        <v>54982.380000000005</v>
      </c>
      <c r="E187" s="11">
        <v>321</v>
      </c>
      <c r="F187" s="12">
        <v>324799.04000000004</v>
      </c>
      <c r="G187" s="11">
        <v>380</v>
      </c>
      <c r="H187" s="12">
        <v>379781.42</v>
      </c>
    </row>
    <row r="188" spans="1:8" ht="14.85" customHeight="1">
      <c r="A188" s="499" t="s">
        <v>202</v>
      </c>
      <c r="B188" s="8" t="s">
        <v>203</v>
      </c>
      <c r="C188" s="9">
        <v>15</v>
      </c>
      <c r="D188" s="10">
        <v>9645</v>
      </c>
      <c r="E188" s="9">
        <v>456</v>
      </c>
      <c r="F188" s="10">
        <v>589185.94000000006</v>
      </c>
      <c r="G188" s="9">
        <v>471</v>
      </c>
      <c r="H188" s="10">
        <v>598830.94000000006</v>
      </c>
    </row>
    <row r="189" spans="1:8" ht="14.85" customHeight="1">
      <c r="A189" s="499"/>
      <c r="B189" s="8" t="s">
        <v>204</v>
      </c>
      <c r="C189" s="9">
        <v>0</v>
      </c>
      <c r="D189" s="10">
        <v>0</v>
      </c>
      <c r="E189" s="9">
        <v>27</v>
      </c>
      <c r="F189" s="10">
        <v>22995.420000000006</v>
      </c>
      <c r="G189" s="9">
        <v>27</v>
      </c>
      <c r="H189" s="10">
        <v>22995.420000000006</v>
      </c>
    </row>
    <row r="190" spans="1:8" ht="14.85" customHeight="1">
      <c r="A190" s="499"/>
      <c r="B190" s="8" t="s">
        <v>205</v>
      </c>
      <c r="C190" s="9">
        <v>0</v>
      </c>
      <c r="D190" s="10">
        <v>0</v>
      </c>
      <c r="E190" s="9">
        <v>107</v>
      </c>
      <c r="F190" s="10">
        <v>79418.400000000023</v>
      </c>
      <c r="G190" s="9">
        <v>107</v>
      </c>
      <c r="H190" s="10">
        <v>79418.400000000023</v>
      </c>
    </row>
    <row r="191" spans="1:8" ht="14.85" customHeight="1">
      <c r="A191" s="499"/>
      <c r="B191" s="8" t="s">
        <v>206</v>
      </c>
      <c r="C191" s="9">
        <v>0</v>
      </c>
      <c r="D191" s="10">
        <v>0</v>
      </c>
      <c r="E191" s="9">
        <v>1</v>
      </c>
      <c r="F191" s="10">
        <v>891.02</v>
      </c>
      <c r="G191" s="9">
        <v>1</v>
      </c>
      <c r="H191" s="10">
        <v>891.02</v>
      </c>
    </row>
    <row r="192" spans="1:8" ht="14.85" customHeight="1">
      <c r="A192" s="498" t="s">
        <v>207</v>
      </c>
      <c r="B192" s="498"/>
      <c r="C192" s="11">
        <v>15</v>
      </c>
      <c r="D192" s="12">
        <v>9645</v>
      </c>
      <c r="E192" s="11">
        <v>591</v>
      </c>
      <c r="F192" s="12">
        <v>692490.78000000014</v>
      </c>
      <c r="G192" s="11">
        <v>606</v>
      </c>
      <c r="H192" s="12">
        <v>702135.78</v>
      </c>
    </row>
    <row r="193" spans="1:8" ht="14.85" customHeight="1">
      <c r="A193" s="499" t="s">
        <v>208</v>
      </c>
      <c r="B193" s="8" t="s">
        <v>209</v>
      </c>
      <c r="C193" s="9">
        <v>62</v>
      </c>
      <c r="D193" s="10">
        <v>39866</v>
      </c>
      <c r="E193" s="9">
        <v>0</v>
      </c>
      <c r="F193" s="10">
        <v>0</v>
      </c>
      <c r="G193" s="9">
        <v>62</v>
      </c>
      <c r="H193" s="10">
        <v>39866</v>
      </c>
    </row>
    <row r="194" spans="1:8" ht="14.85" customHeight="1">
      <c r="A194" s="499"/>
      <c r="B194" s="8" t="s">
        <v>210</v>
      </c>
      <c r="C194" s="9">
        <v>1</v>
      </c>
      <c r="D194" s="10">
        <v>643</v>
      </c>
      <c r="E194" s="9">
        <v>0</v>
      </c>
      <c r="F194" s="10">
        <v>0</v>
      </c>
      <c r="G194" s="9">
        <v>1</v>
      </c>
      <c r="H194" s="10">
        <v>643</v>
      </c>
    </row>
    <row r="195" spans="1:8" ht="14.85" customHeight="1">
      <c r="A195" s="499"/>
      <c r="B195" s="8" t="s">
        <v>211</v>
      </c>
      <c r="C195" s="9">
        <v>1</v>
      </c>
      <c r="D195" s="10">
        <v>643</v>
      </c>
      <c r="E195" s="9">
        <v>0</v>
      </c>
      <c r="F195" s="10">
        <v>0</v>
      </c>
      <c r="G195" s="9">
        <v>1</v>
      </c>
      <c r="H195" s="10">
        <v>643</v>
      </c>
    </row>
    <row r="196" spans="1:8" ht="14.85" customHeight="1">
      <c r="A196" s="499"/>
      <c r="B196" s="8" t="s">
        <v>212</v>
      </c>
      <c r="C196" s="9">
        <v>5</v>
      </c>
      <c r="D196" s="10">
        <v>1800</v>
      </c>
      <c r="E196" s="9">
        <v>1533</v>
      </c>
      <c r="F196" s="10">
        <v>1320548.5100000002</v>
      </c>
      <c r="G196" s="9">
        <v>1538</v>
      </c>
      <c r="H196" s="10">
        <v>1322348.5100000002</v>
      </c>
    </row>
    <row r="197" spans="1:8" ht="14.85" customHeight="1">
      <c r="A197" s="499"/>
      <c r="B197" s="8" t="s">
        <v>213</v>
      </c>
      <c r="C197" s="9">
        <v>0</v>
      </c>
      <c r="D197" s="10">
        <v>0</v>
      </c>
      <c r="E197" s="9">
        <v>131</v>
      </c>
      <c r="F197" s="10">
        <v>87667.89</v>
      </c>
      <c r="G197" s="9">
        <v>131</v>
      </c>
      <c r="H197" s="10">
        <v>87667.89</v>
      </c>
    </row>
    <row r="198" spans="1:8" ht="14.85" customHeight="1">
      <c r="A198" s="498" t="s">
        <v>214</v>
      </c>
      <c r="B198" s="498"/>
      <c r="C198" s="11">
        <v>69</v>
      </c>
      <c r="D198" s="12">
        <v>42952</v>
      </c>
      <c r="E198" s="11">
        <v>1664</v>
      </c>
      <c r="F198" s="12">
        <v>1408216.4000000001</v>
      </c>
      <c r="G198" s="11">
        <v>1733</v>
      </c>
      <c r="H198" s="12">
        <v>1451168.4000000001</v>
      </c>
    </row>
    <row r="199" spans="1:8" ht="14.85" customHeight="1">
      <c r="A199" s="499" t="s">
        <v>215</v>
      </c>
      <c r="B199" s="8" t="s">
        <v>216</v>
      </c>
      <c r="C199" s="9">
        <v>0</v>
      </c>
      <c r="D199" s="10">
        <v>0</v>
      </c>
      <c r="E199" s="9">
        <v>596</v>
      </c>
      <c r="F199" s="10">
        <v>679396.28999999992</v>
      </c>
      <c r="G199" s="9">
        <v>596</v>
      </c>
      <c r="H199" s="10">
        <v>679396.28999999992</v>
      </c>
    </row>
    <row r="200" spans="1:8" ht="14.85" customHeight="1">
      <c r="A200" s="499"/>
      <c r="B200" s="8" t="s">
        <v>217</v>
      </c>
      <c r="C200" s="9">
        <v>0</v>
      </c>
      <c r="D200" s="10">
        <v>0</v>
      </c>
      <c r="E200" s="9">
        <v>10</v>
      </c>
      <c r="F200" s="10">
        <v>14282.27</v>
      </c>
      <c r="G200" s="9">
        <v>10</v>
      </c>
      <c r="H200" s="10">
        <v>14282.27</v>
      </c>
    </row>
    <row r="201" spans="1:8" ht="14.85" customHeight="1">
      <c r="A201" s="499"/>
      <c r="B201" s="8" t="s">
        <v>218</v>
      </c>
      <c r="C201" s="9">
        <v>0</v>
      </c>
      <c r="D201" s="10">
        <v>0</v>
      </c>
      <c r="E201" s="9">
        <v>105</v>
      </c>
      <c r="F201" s="10">
        <v>59256.770000000011</v>
      </c>
      <c r="G201" s="9">
        <v>105</v>
      </c>
      <c r="H201" s="10">
        <v>59256.770000000011</v>
      </c>
    </row>
    <row r="202" spans="1:8" ht="14.85" customHeight="1">
      <c r="A202" s="499"/>
      <c r="B202" s="8" t="s">
        <v>219</v>
      </c>
      <c r="C202" s="9">
        <v>0</v>
      </c>
      <c r="D202" s="10">
        <v>0</v>
      </c>
      <c r="E202" s="9">
        <v>2</v>
      </c>
      <c r="F202" s="10">
        <v>2772.2</v>
      </c>
      <c r="G202" s="9">
        <v>2</v>
      </c>
      <c r="H202" s="10">
        <v>2772.2</v>
      </c>
    </row>
    <row r="203" spans="1:8" ht="14.85" customHeight="1">
      <c r="A203" s="499"/>
      <c r="B203" s="8" t="s">
        <v>220</v>
      </c>
      <c r="C203" s="9">
        <v>0</v>
      </c>
      <c r="D203" s="10">
        <v>0</v>
      </c>
      <c r="E203" s="9">
        <v>197</v>
      </c>
      <c r="F203" s="10">
        <v>157539.77999999997</v>
      </c>
      <c r="G203" s="9">
        <v>197</v>
      </c>
      <c r="H203" s="10">
        <v>157539.77999999997</v>
      </c>
    </row>
    <row r="204" spans="1:8" ht="14.85" customHeight="1">
      <c r="A204" s="499"/>
      <c r="B204" s="8" t="s">
        <v>221</v>
      </c>
      <c r="C204" s="9">
        <v>0</v>
      </c>
      <c r="D204" s="10">
        <v>0</v>
      </c>
      <c r="E204" s="9">
        <v>26</v>
      </c>
      <c r="F204" s="10">
        <v>22969.62</v>
      </c>
      <c r="G204" s="9">
        <v>26</v>
      </c>
      <c r="H204" s="10">
        <v>22969.62</v>
      </c>
    </row>
    <row r="205" spans="1:8" ht="14.85" customHeight="1">
      <c r="A205" s="498" t="s">
        <v>222</v>
      </c>
      <c r="B205" s="498"/>
      <c r="C205" s="11">
        <v>0</v>
      </c>
      <c r="D205" s="12">
        <v>0</v>
      </c>
      <c r="E205" s="11">
        <v>936</v>
      </c>
      <c r="F205" s="12">
        <v>936216.92999999982</v>
      </c>
      <c r="G205" s="11">
        <v>936</v>
      </c>
      <c r="H205" s="12">
        <v>936216.93</v>
      </c>
    </row>
    <row r="206" spans="1:8" ht="15.6" customHeight="1">
      <c r="A206" s="499" t="s">
        <v>223</v>
      </c>
      <c r="B206" s="8" t="s">
        <v>224</v>
      </c>
      <c r="C206" s="9">
        <v>0</v>
      </c>
      <c r="D206" s="10">
        <v>0</v>
      </c>
      <c r="E206" s="9">
        <v>185</v>
      </c>
      <c r="F206" s="10">
        <v>149499.31999999998</v>
      </c>
      <c r="G206" s="9">
        <v>185</v>
      </c>
      <c r="H206" s="10">
        <v>149499.31999999998</v>
      </c>
    </row>
    <row r="207" spans="1:8" ht="15.6" customHeight="1">
      <c r="A207" s="499"/>
      <c r="B207" s="8" t="s">
        <v>225</v>
      </c>
      <c r="C207" s="9">
        <v>0</v>
      </c>
      <c r="D207" s="10">
        <v>0</v>
      </c>
      <c r="E207" s="9">
        <v>1</v>
      </c>
      <c r="F207" s="10">
        <v>339.02</v>
      </c>
      <c r="G207" s="9">
        <v>1</v>
      </c>
      <c r="H207" s="10">
        <v>339.02</v>
      </c>
    </row>
    <row r="208" spans="1:8" ht="15.6" customHeight="1">
      <c r="A208" s="499"/>
      <c r="B208" s="8" t="s">
        <v>226</v>
      </c>
      <c r="C208" s="9">
        <v>0</v>
      </c>
      <c r="D208" s="10">
        <v>0</v>
      </c>
      <c r="E208" s="9">
        <v>58</v>
      </c>
      <c r="F208" s="10">
        <v>44403.47</v>
      </c>
      <c r="G208" s="9">
        <v>58</v>
      </c>
      <c r="H208" s="10">
        <v>44403.47</v>
      </c>
    </row>
    <row r="209" spans="1:8" ht="15.6" customHeight="1">
      <c r="A209" s="499"/>
      <c r="B209" s="8" t="s">
        <v>227</v>
      </c>
      <c r="C209" s="9">
        <v>0</v>
      </c>
      <c r="D209" s="10">
        <v>0</v>
      </c>
      <c r="E209" s="9">
        <v>3</v>
      </c>
      <c r="F209" s="10">
        <v>2953.79</v>
      </c>
      <c r="G209" s="9">
        <v>3</v>
      </c>
      <c r="H209" s="10">
        <v>2953.79</v>
      </c>
    </row>
    <row r="210" spans="1:8" ht="15.6" customHeight="1">
      <c r="A210" s="498" t="s">
        <v>228</v>
      </c>
      <c r="B210" s="498"/>
      <c r="C210" s="11">
        <v>0</v>
      </c>
      <c r="D210" s="12">
        <v>0</v>
      </c>
      <c r="E210" s="11">
        <v>247</v>
      </c>
      <c r="F210" s="12">
        <v>197195.59999999998</v>
      </c>
      <c r="G210" s="11">
        <v>247</v>
      </c>
      <c r="H210" s="12">
        <v>197195.6</v>
      </c>
    </row>
    <row r="211" spans="1:8" ht="15.6" customHeight="1">
      <c r="A211" s="499" t="s">
        <v>229</v>
      </c>
      <c r="B211" s="8" t="s">
        <v>230</v>
      </c>
      <c r="C211" s="9">
        <v>0</v>
      </c>
      <c r="D211" s="10">
        <v>0</v>
      </c>
      <c r="E211" s="9">
        <v>18</v>
      </c>
      <c r="F211" s="10">
        <v>17282</v>
      </c>
      <c r="G211" s="9">
        <v>18</v>
      </c>
      <c r="H211" s="10">
        <v>17282</v>
      </c>
    </row>
    <row r="212" spans="1:8" ht="15.6" customHeight="1">
      <c r="A212" s="499"/>
      <c r="B212" s="8" t="s">
        <v>231</v>
      </c>
      <c r="C212" s="9">
        <v>1</v>
      </c>
      <c r="D212" s="10">
        <v>643</v>
      </c>
      <c r="E212" s="9">
        <v>78</v>
      </c>
      <c r="F212" s="10">
        <v>34783.58</v>
      </c>
      <c r="G212" s="9">
        <v>79</v>
      </c>
      <c r="H212" s="10">
        <v>35426.58</v>
      </c>
    </row>
    <row r="213" spans="1:8" ht="15.6" customHeight="1">
      <c r="A213" s="499"/>
      <c r="B213" s="8" t="s">
        <v>232</v>
      </c>
      <c r="C213" s="9">
        <v>0</v>
      </c>
      <c r="D213" s="10">
        <v>0</v>
      </c>
      <c r="E213" s="9">
        <v>1145</v>
      </c>
      <c r="F213" s="10">
        <v>1675961.2599999993</v>
      </c>
      <c r="G213" s="9">
        <v>1145</v>
      </c>
      <c r="H213" s="10">
        <v>1675961.2599999993</v>
      </c>
    </row>
    <row r="214" spans="1:8" ht="15.6" customHeight="1">
      <c r="A214" s="499"/>
      <c r="B214" s="8" t="s">
        <v>233</v>
      </c>
      <c r="C214" s="9">
        <v>0</v>
      </c>
      <c r="D214" s="10">
        <v>0</v>
      </c>
      <c r="E214" s="9">
        <v>14</v>
      </c>
      <c r="F214" s="10">
        <v>4746.28</v>
      </c>
      <c r="G214" s="9">
        <v>14</v>
      </c>
      <c r="H214" s="10">
        <v>4746.28</v>
      </c>
    </row>
    <row r="215" spans="1:8" ht="15.6" customHeight="1">
      <c r="A215" s="498" t="s">
        <v>234</v>
      </c>
      <c r="B215" s="498"/>
      <c r="C215" s="11">
        <v>1</v>
      </c>
      <c r="D215" s="12">
        <v>643</v>
      </c>
      <c r="E215" s="11">
        <v>1255</v>
      </c>
      <c r="F215" s="12">
        <v>1732773.1199999994</v>
      </c>
      <c r="G215" s="11">
        <v>1256</v>
      </c>
      <c r="H215" s="12">
        <v>1733416.1199999994</v>
      </c>
    </row>
    <row r="216" spans="1:8" ht="15.6" customHeight="1">
      <c r="A216" s="499" t="s">
        <v>235</v>
      </c>
      <c r="B216" s="8" t="s">
        <v>236</v>
      </c>
      <c r="C216" s="9">
        <v>50</v>
      </c>
      <c r="D216" s="10">
        <v>46747.28</v>
      </c>
      <c r="E216" s="9">
        <v>0</v>
      </c>
      <c r="F216" s="10">
        <v>0</v>
      </c>
      <c r="G216" s="9">
        <v>50</v>
      </c>
      <c r="H216" s="10">
        <v>46747.28</v>
      </c>
    </row>
    <row r="217" spans="1:8" ht="15.6" customHeight="1">
      <c r="A217" s="499"/>
      <c r="B217" s="8" t="s">
        <v>237</v>
      </c>
      <c r="C217" s="9">
        <v>9</v>
      </c>
      <c r="D217" s="10">
        <v>10216.42</v>
      </c>
      <c r="E217" s="9">
        <v>0</v>
      </c>
      <c r="F217" s="10">
        <v>0</v>
      </c>
      <c r="G217" s="9">
        <v>9</v>
      </c>
      <c r="H217" s="10">
        <v>10216.42</v>
      </c>
    </row>
    <row r="218" spans="1:8" ht="15.6" customHeight="1">
      <c r="A218" s="499"/>
      <c r="B218" s="8" t="s">
        <v>238</v>
      </c>
      <c r="C218" s="9">
        <v>7</v>
      </c>
      <c r="D218" s="10">
        <v>8349.24</v>
      </c>
      <c r="E218" s="9">
        <v>16</v>
      </c>
      <c r="F218" s="10">
        <v>21736.800000000003</v>
      </c>
      <c r="G218" s="9">
        <v>23</v>
      </c>
      <c r="H218" s="10">
        <v>30086.04</v>
      </c>
    </row>
    <row r="219" spans="1:8" ht="15.6" customHeight="1">
      <c r="A219" s="499"/>
      <c r="B219" s="8" t="s">
        <v>239</v>
      </c>
      <c r="C219" s="9">
        <v>32</v>
      </c>
      <c r="D219" s="10">
        <v>42696.13</v>
      </c>
      <c r="E219" s="9">
        <v>35</v>
      </c>
      <c r="F219" s="10">
        <v>40899.56</v>
      </c>
      <c r="G219" s="9">
        <v>67</v>
      </c>
      <c r="H219" s="10">
        <v>83595.69</v>
      </c>
    </row>
    <row r="220" spans="1:8" ht="15.6" customHeight="1">
      <c r="A220" s="499"/>
      <c r="B220" s="8" t="s">
        <v>240</v>
      </c>
      <c r="C220" s="9">
        <v>2</v>
      </c>
      <c r="D220" s="10">
        <v>1446.85</v>
      </c>
      <c r="E220" s="9">
        <v>0</v>
      </c>
      <c r="F220" s="10">
        <v>0</v>
      </c>
      <c r="G220" s="9">
        <v>2</v>
      </c>
      <c r="H220" s="10">
        <v>1446.85</v>
      </c>
    </row>
    <row r="221" spans="1:8" ht="15.6" customHeight="1">
      <c r="A221" s="499"/>
      <c r="B221" s="8" t="s">
        <v>241</v>
      </c>
      <c r="C221" s="9">
        <v>5</v>
      </c>
      <c r="D221" s="10">
        <v>4665.5200000000004</v>
      </c>
      <c r="E221" s="9">
        <v>25</v>
      </c>
      <c r="F221" s="10">
        <v>19117.14</v>
      </c>
      <c r="G221" s="9">
        <v>30</v>
      </c>
      <c r="H221" s="10">
        <v>23782.66</v>
      </c>
    </row>
    <row r="222" spans="1:8" ht="15.6" customHeight="1">
      <c r="A222" s="499"/>
      <c r="B222" s="8" t="s">
        <v>242</v>
      </c>
      <c r="C222" s="9">
        <v>13</v>
      </c>
      <c r="D222" s="10">
        <v>18925.810000000001</v>
      </c>
      <c r="E222" s="9">
        <v>0</v>
      </c>
      <c r="F222" s="10">
        <v>0</v>
      </c>
      <c r="G222" s="9">
        <v>13</v>
      </c>
      <c r="H222" s="10">
        <v>18925.810000000001</v>
      </c>
    </row>
    <row r="223" spans="1:8" ht="15.6" customHeight="1">
      <c r="A223" s="499"/>
      <c r="B223" s="8" t="s">
        <v>243</v>
      </c>
      <c r="C223" s="9">
        <v>1</v>
      </c>
      <c r="D223" s="10">
        <v>386.20000000000005</v>
      </c>
      <c r="E223" s="9">
        <v>4</v>
      </c>
      <c r="F223" s="10">
        <v>4083.74</v>
      </c>
      <c r="G223" s="9">
        <v>5</v>
      </c>
      <c r="H223" s="10">
        <v>4469.9399999999996</v>
      </c>
    </row>
    <row r="224" spans="1:8" ht="15.6" customHeight="1">
      <c r="A224" s="499"/>
      <c r="B224" s="8" t="s">
        <v>244</v>
      </c>
      <c r="C224" s="9">
        <v>3</v>
      </c>
      <c r="D224" s="10">
        <v>4174.62</v>
      </c>
      <c r="E224" s="9">
        <v>0</v>
      </c>
      <c r="F224" s="10">
        <v>0</v>
      </c>
      <c r="G224" s="9">
        <v>3</v>
      </c>
      <c r="H224" s="10">
        <v>4174.62</v>
      </c>
    </row>
    <row r="225" spans="1:8" ht="15.6" customHeight="1">
      <c r="A225" s="499"/>
      <c r="B225" s="8" t="s">
        <v>245</v>
      </c>
      <c r="C225" s="9">
        <v>15</v>
      </c>
      <c r="D225" s="10">
        <v>16302.55</v>
      </c>
      <c r="E225" s="9">
        <v>0</v>
      </c>
      <c r="F225" s="10">
        <v>0</v>
      </c>
      <c r="G225" s="9">
        <v>15</v>
      </c>
      <c r="H225" s="10">
        <v>16302.55</v>
      </c>
    </row>
    <row r="226" spans="1:8" ht="15.6" customHeight="1">
      <c r="A226" s="499"/>
      <c r="B226" s="8" t="s">
        <v>246</v>
      </c>
      <c r="C226" s="9">
        <v>25</v>
      </c>
      <c r="D226" s="10">
        <v>30858.82</v>
      </c>
      <c r="E226" s="9">
        <v>0</v>
      </c>
      <c r="F226" s="10">
        <v>0</v>
      </c>
      <c r="G226" s="9">
        <v>25</v>
      </c>
      <c r="H226" s="10">
        <v>30858.82</v>
      </c>
    </row>
    <row r="227" spans="1:8" ht="15.6" customHeight="1">
      <c r="A227" s="499"/>
      <c r="B227" s="8" t="s">
        <v>247</v>
      </c>
      <c r="C227" s="9">
        <v>8</v>
      </c>
      <c r="D227" s="10">
        <v>8040.16</v>
      </c>
      <c r="E227" s="9">
        <v>39</v>
      </c>
      <c r="F227" s="10">
        <v>47764.66</v>
      </c>
      <c r="G227" s="9">
        <v>47</v>
      </c>
      <c r="H227" s="10">
        <v>55804.820000000007</v>
      </c>
    </row>
    <row r="228" spans="1:8" ht="15.6" customHeight="1">
      <c r="A228" s="499"/>
      <c r="B228" s="8" t="s">
        <v>248</v>
      </c>
      <c r="C228" s="9">
        <v>3</v>
      </c>
      <c r="D228" s="10">
        <v>2377.0600000000004</v>
      </c>
      <c r="E228" s="9">
        <v>60</v>
      </c>
      <c r="F228" s="10">
        <v>41131.399999999994</v>
      </c>
      <c r="G228" s="9">
        <v>63</v>
      </c>
      <c r="H228" s="10">
        <v>43508.459999999992</v>
      </c>
    </row>
    <row r="229" spans="1:8" ht="15.6" customHeight="1">
      <c r="A229" s="498" t="s">
        <v>249</v>
      </c>
      <c r="B229" s="498"/>
      <c r="C229" s="11">
        <v>173</v>
      </c>
      <c r="D229" s="12">
        <v>195186.66</v>
      </c>
      <c r="E229" s="11">
        <v>179</v>
      </c>
      <c r="F229" s="12">
        <v>174733.30000000002</v>
      </c>
      <c r="G229" s="11">
        <v>352</v>
      </c>
      <c r="H229" s="12">
        <v>369919.95999999996</v>
      </c>
    </row>
    <row r="230" spans="1:8" ht="15.6" customHeight="1">
      <c r="A230" s="499" t="s">
        <v>250</v>
      </c>
      <c r="B230" s="8" t="s">
        <v>251</v>
      </c>
      <c r="C230" s="9">
        <v>5</v>
      </c>
      <c r="D230" s="10">
        <v>4957.9199999999992</v>
      </c>
      <c r="E230" s="9">
        <v>0</v>
      </c>
      <c r="F230" s="10">
        <v>0</v>
      </c>
      <c r="G230" s="9">
        <v>5</v>
      </c>
      <c r="H230" s="10">
        <v>4957.9199999999992</v>
      </c>
    </row>
    <row r="231" spans="1:8" ht="15.6" customHeight="1">
      <c r="A231" s="499"/>
      <c r="B231" s="8" t="s">
        <v>252</v>
      </c>
      <c r="C231" s="9">
        <v>3</v>
      </c>
      <c r="D231" s="10">
        <v>1314.72</v>
      </c>
      <c r="E231" s="9">
        <v>6</v>
      </c>
      <c r="F231" s="10">
        <v>8106.98</v>
      </c>
      <c r="G231" s="9">
        <v>9</v>
      </c>
      <c r="H231" s="10">
        <v>9421.6999999999989</v>
      </c>
    </row>
    <row r="232" spans="1:8" ht="15.6" customHeight="1">
      <c r="A232" s="499"/>
      <c r="B232" s="8" t="s">
        <v>253</v>
      </c>
      <c r="C232" s="9">
        <v>9</v>
      </c>
      <c r="D232" s="10">
        <v>9148.16</v>
      </c>
      <c r="E232" s="9">
        <v>31</v>
      </c>
      <c r="F232" s="10">
        <v>30283.520000000004</v>
      </c>
      <c r="G232" s="9">
        <v>40</v>
      </c>
      <c r="H232" s="10">
        <v>39431.680000000008</v>
      </c>
    </row>
    <row r="233" spans="1:8" ht="15.6" customHeight="1">
      <c r="A233" s="499"/>
      <c r="B233" s="8" t="s">
        <v>254</v>
      </c>
      <c r="C233" s="9">
        <v>0</v>
      </c>
      <c r="D233" s="10">
        <v>0</v>
      </c>
      <c r="E233" s="9">
        <v>3</v>
      </c>
      <c r="F233" s="10">
        <v>3020.2599999999998</v>
      </c>
      <c r="G233" s="9">
        <v>3</v>
      </c>
      <c r="H233" s="10">
        <v>3020.2599999999998</v>
      </c>
    </row>
    <row r="234" spans="1:8" ht="15.6" customHeight="1">
      <c r="A234" s="499"/>
      <c r="B234" s="8" t="s">
        <v>255</v>
      </c>
      <c r="C234" s="9">
        <v>11</v>
      </c>
      <c r="D234" s="10">
        <v>9993.76</v>
      </c>
      <c r="E234" s="9">
        <v>129</v>
      </c>
      <c r="F234" s="10">
        <v>99190.39999999998</v>
      </c>
      <c r="G234" s="9">
        <v>140</v>
      </c>
      <c r="H234" s="10">
        <v>109184.15999999997</v>
      </c>
    </row>
    <row r="235" spans="1:8" ht="15.6" customHeight="1">
      <c r="A235" s="499"/>
      <c r="B235" s="8" t="s">
        <v>256</v>
      </c>
      <c r="C235" s="9">
        <v>2</v>
      </c>
      <c r="D235" s="10">
        <v>1286</v>
      </c>
      <c r="E235" s="9">
        <v>11</v>
      </c>
      <c r="F235" s="10">
        <v>11481.71</v>
      </c>
      <c r="G235" s="9">
        <v>13</v>
      </c>
      <c r="H235" s="10">
        <v>12767.71</v>
      </c>
    </row>
    <row r="236" spans="1:8" ht="15.6" customHeight="1">
      <c r="A236" s="499"/>
      <c r="B236" s="8" t="s">
        <v>257</v>
      </c>
      <c r="C236" s="9">
        <v>0</v>
      </c>
      <c r="D236" s="10">
        <v>0</v>
      </c>
      <c r="E236" s="9">
        <v>45</v>
      </c>
      <c r="F236" s="10">
        <v>28946.700000000008</v>
      </c>
      <c r="G236" s="9">
        <v>45</v>
      </c>
      <c r="H236" s="10">
        <v>28946.700000000008</v>
      </c>
    </row>
    <row r="237" spans="1:8" ht="15.6" customHeight="1">
      <c r="A237" s="499"/>
      <c r="B237" s="8" t="s">
        <v>258</v>
      </c>
      <c r="C237" s="9">
        <v>3</v>
      </c>
      <c r="D237" s="10">
        <v>2949.52</v>
      </c>
      <c r="E237" s="9">
        <v>0</v>
      </c>
      <c r="F237" s="10">
        <v>0</v>
      </c>
      <c r="G237" s="9">
        <v>3</v>
      </c>
      <c r="H237" s="10">
        <v>2949.52</v>
      </c>
    </row>
    <row r="238" spans="1:8" ht="15.6" customHeight="1">
      <c r="A238" s="499"/>
      <c r="B238" s="8" t="s">
        <v>259</v>
      </c>
      <c r="C238" s="9">
        <v>0</v>
      </c>
      <c r="D238" s="10">
        <v>0</v>
      </c>
      <c r="E238" s="9">
        <v>19</v>
      </c>
      <c r="F238" s="10">
        <v>10686.59</v>
      </c>
      <c r="G238" s="9">
        <v>19</v>
      </c>
      <c r="H238" s="10">
        <v>10686.59</v>
      </c>
    </row>
    <row r="239" spans="1:8" ht="15.6" customHeight="1">
      <c r="A239" s="499"/>
      <c r="B239" s="8" t="s">
        <v>260</v>
      </c>
      <c r="C239" s="9">
        <v>11</v>
      </c>
      <c r="D239" s="10">
        <v>6007.16</v>
      </c>
      <c r="E239" s="9">
        <v>0</v>
      </c>
      <c r="F239" s="10">
        <v>0</v>
      </c>
      <c r="G239" s="9">
        <v>11</v>
      </c>
      <c r="H239" s="10">
        <v>6007.16</v>
      </c>
    </row>
    <row r="240" spans="1:8" ht="15.6" customHeight="1">
      <c r="A240" s="499"/>
      <c r="B240" s="8" t="s">
        <v>261</v>
      </c>
      <c r="C240" s="9">
        <v>4</v>
      </c>
      <c r="D240" s="10">
        <v>7040.7200000000012</v>
      </c>
      <c r="E240" s="9">
        <v>0</v>
      </c>
      <c r="F240" s="10">
        <v>0</v>
      </c>
      <c r="G240" s="9">
        <v>4</v>
      </c>
      <c r="H240" s="10">
        <v>7040.7200000000012</v>
      </c>
    </row>
    <row r="241" spans="1:8" ht="15.6" customHeight="1">
      <c r="A241" s="499"/>
      <c r="B241" s="8" t="s">
        <v>262</v>
      </c>
      <c r="C241" s="9">
        <v>4</v>
      </c>
      <c r="D241" s="10">
        <v>4706.96</v>
      </c>
      <c r="E241" s="9">
        <v>0</v>
      </c>
      <c r="F241" s="10">
        <v>0</v>
      </c>
      <c r="G241" s="9">
        <v>4</v>
      </c>
      <c r="H241" s="10">
        <v>4706.96</v>
      </c>
    </row>
    <row r="242" spans="1:8" ht="15.6" customHeight="1">
      <c r="A242" s="499"/>
      <c r="B242" s="8" t="s">
        <v>263</v>
      </c>
      <c r="C242" s="9">
        <v>2</v>
      </c>
      <c r="D242" s="10">
        <v>1761</v>
      </c>
      <c r="E242" s="9">
        <v>0</v>
      </c>
      <c r="F242" s="10">
        <v>0</v>
      </c>
      <c r="G242" s="9">
        <v>2</v>
      </c>
      <c r="H242" s="10">
        <v>1761</v>
      </c>
    </row>
    <row r="243" spans="1:8" ht="15.6" customHeight="1">
      <c r="A243" s="499"/>
      <c r="B243" s="8" t="s">
        <v>264</v>
      </c>
      <c r="C243" s="9">
        <v>1</v>
      </c>
      <c r="D243" s="10">
        <v>966.74</v>
      </c>
      <c r="E243" s="9">
        <v>8</v>
      </c>
      <c r="F243" s="10">
        <v>8614.7800000000007</v>
      </c>
      <c r="G243" s="9">
        <v>9</v>
      </c>
      <c r="H243" s="10">
        <v>9581.52</v>
      </c>
    </row>
    <row r="244" spans="1:8" ht="15.6" customHeight="1">
      <c r="A244" s="498" t="s">
        <v>265</v>
      </c>
      <c r="B244" s="498"/>
      <c r="C244" s="11">
        <v>55</v>
      </c>
      <c r="D244" s="12">
        <v>50132.659999999996</v>
      </c>
      <c r="E244" s="11">
        <v>252</v>
      </c>
      <c r="F244" s="12">
        <v>200330.93999999997</v>
      </c>
      <c r="G244" s="11">
        <v>307</v>
      </c>
      <c r="H244" s="12">
        <v>250463.6</v>
      </c>
    </row>
    <row r="245" spans="1:8" ht="15.6" customHeight="1">
      <c r="A245" s="499" t="s">
        <v>266</v>
      </c>
      <c r="B245" s="8" t="s">
        <v>267</v>
      </c>
      <c r="C245" s="9">
        <v>0</v>
      </c>
      <c r="D245" s="10">
        <v>0</v>
      </c>
      <c r="E245" s="9">
        <v>1</v>
      </c>
      <c r="F245" s="10">
        <v>1164.08</v>
      </c>
      <c r="G245" s="9">
        <v>1</v>
      </c>
      <c r="H245" s="10">
        <v>1164.08</v>
      </c>
    </row>
    <row r="246" spans="1:8" ht="15.6" customHeight="1">
      <c r="A246" s="499"/>
      <c r="B246" s="8" t="s">
        <v>268</v>
      </c>
      <c r="C246" s="9">
        <v>4</v>
      </c>
      <c r="D246" s="10">
        <v>2006</v>
      </c>
      <c r="E246" s="9">
        <v>0</v>
      </c>
      <c r="F246" s="10">
        <v>0</v>
      </c>
      <c r="G246" s="9">
        <v>4</v>
      </c>
      <c r="H246" s="10">
        <v>2006</v>
      </c>
    </row>
    <row r="247" spans="1:8" ht="15.6" customHeight="1">
      <c r="A247" s="499"/>
      <c r="B247" s="8" t="s">
        <v>269</v>
      </c>
      <c r="C247" s="9">
        <v>0</v>
      </c>
      <c r="D247" s="10">
        <v>0</v>
      </c>
      <c r="E247" s="9">
        <v>4</v>
      </c>
      <c r="F247" s="10">
        <v>2066.7199999999998</v>
      </c>
      <c r="G247" s="9">
        <v>4</v>
      </c>
      <c r="H247" s="10">
        <v>2066.7199999999998</v>
      </c>
    </row>
    <row r="248" spans="1:8" ht="15.6" customHeight="1">
      <c r="A248" s="499"/>
      <c r="B248" s="8" t="s">
        <v>270</v>
      </c>
      <c r="C248" s="9">
        <v>0</v>
      </c>
      <c r="D248" s="10">
        <v>0</v>
      </c>
      <c r="E248" s="9">
        <v>11</v>
      </c>
      <c r="F248" s="10">
        <v>13190.789999999999</v>
      </c>
      <c r="G248" s="9">
        <v>11</v>
      </c>
      <c r="H248" s="10">
        <v>13190.789999999999</v>
      </c>
    </row>
    <row r="249" spans="1:8" ht="15.6" customHeight="1">
      <c r="A249" s="499"/>
      <c r="B249" s="8" t="s">
        <v>271</v>
      </c>
      <c r="C249" s="9">
        <v>1</v>
      </c>
      <c r="D249" s="10">
        <v>643</v>
      </c>
      <c r="E249" s="9">
        <v>34</v>
      </c>
      <c r="F249" s="10">
        <v>27173.219999999994</v>
      </c>
      <c r="G249" s="9">
        <v>35</v>
      </c>
      <c r="H249" s="10">
        <v>27816.219999999994</v>
      </c>
    </row>
    <row r="250" spans="1:8" ht="15.6" customHeight="1">
      <c r="A250" s="498" t="s">
        <v>272</v>
      </c>
      <c r="B250" s="498"/>
      <c r="C250" s="11">
        <v>5</v>
      </c>
      <c r="D250" s="12">
        <v>2649</v>
      </c>
      <c r="E250" s="11">
        <v>50</v>
      </c>
      <c r="F250" s="12">
        <v>43594.81</v>
      </c>
      <c r="G250" s="11">
        <v>55</v>
      </c>
      <c r="H250" s="12">
        <v>46243.80999999999</v>
      </c>
    </row>
    <row r="251" spans="1:8" ht="15.6" customHeight="1">
      <c r="A251" s="499" t="s">
        <v>273</v>
      </c>
      <c r="B251" s="8" t="s">
        <v>274</v>
      </c>
      <c r="C251" s="9">
        <v>0</v>
      </c>
      <c r="D251" s="10">
        <v>0</v>
      </c>
      <c r="E251" s="9">
        <v>49</v>
      </c>
      <c r="F251" s="10">
        <v>39787.68</v>
      </c>
      <c r="G251" s="9">
        <v>49</v>
      </c>
      <c r="H251" s="10">
        <v>39787.68</v>
      </c>
    </row>
    <row r="252" spans="1:8" ht="15.6" customHeight="1">
      <c r="A252" s="499"/>
      <c r="B252" s="8" t="s">
        <v>275</v>
      </c>
      <c r="C252" s="9">
        <v>0</v>
      </c>
      <c r="D252" s="10">
        <v>0</v>
      </c>
      <c r="E252" s="9">
        <v>8</v>
      </c>
      <c r="F252" s="10">
        <v>3786.22</v>
      </c>
      <c r="G252" s="9">
        <v>8</v>
      </c>
      <c r="H252" s="10">
        <v>3786.22</v>
      </c>
    </row>
    <row r="253" spans="1:8" ht="15.6" customHeight="1">
      <c r="A253" s="498" t="s">
        <v>276</v>
      </c>
      <c r="B253" s="498"/>
      <c r="C253" s="11">
        <v>0</v>
      </c>
      <c r="D253" s="12">
        <v>0</v>
      </c>
      <c r="E253" s="11">
        <v>57</v>
      </c>
      <c r="F253" s="12">
        <v>43573.9</v>
      </c>
      <c r="G253" s="11">
        <v>57</v>
      </c>
      <c r="H253" s="12">
        <v>43573.9</v>
      </c>
    </row>
    <row r="254" spans="1:8" ht="17.100000000000001" customHeight="1">
      <c r="A254" s="499" t="s">
        <v>277</v>
      </c>
      <c r="B254" s="8" t="s">
        <v>278</v>
      </c>
      <c r="C254" s="9">
        <v>1</v>
      </c>
      <c r="D254" s="10">
        <v>1391.54</v>
      </c>
      <c r="E254" s="9">
        <v>0</v>
      </c>
      <c r="F254" s="10">
        <v>0</v>
      </c>
      <c r="G254" s="9">
        <v>1</v>
      </c>
      <c r="H254" s="10">
        <v>1391.54</v>
      </c>
    </row>
    <row r="255" spans="1:8" ht="17.100000000000001" customHeight="1">
      <c r="A255" s="499"/>
      <c r="B255" s="8" t="s">
        <v>279</v>
      </c>
      <c r="C255" s="9">
        <v>4</v>
      </c>
      <c r="D255" s="10">
        <v>4022.52</v>
      </c>
      <c r="E255" s="9">
        <v>0</v>
      </c>
      <c r="F255" s="10">
        <v>0</v>
      </c>
      <c r="G255" s="9">
        <v>4</v>
      </c>
      <c r="H255" s="10">
        <v>4022.52</v>
      </c>
    </row>
    <row r="256" spans="1:8" ht="17.100000000000001" customHeight="1">
      <c r="A256" s="499"/>
      <c r="B256" s="8" t="s">
        <v>280</v>
      </c>
      <c r="C256" s="9">
        <v>19</v>
      </c>
      <c r="D256" s="10">
        <v>14161.19</v>
      </c>
      <c r="E256" s="9">
        <v>1</v>
      </c>
      <c r="F256" s="10">
        <v>1119.74</v>
      </c>
      <c r="G256" s="9">
        <v>20</v>
      </c>
      <c r="H256" s="10">
        <v>15280.93</v>
      </c>
    </row>
    <row r="257" spans="1:8" ht="17.100000000000001" customHeight="1">
      <c r="A257" s="499"/>
      <c r="B257" s="8" t="s">
        <v>281</v>
      </c>
      <c r="C257" s="9">
        <v>50</v>
      </c>
      <c r="D257" s="10">
        <v>39250.100000000006</v>
      </c>
      <c r="E257" s="9">
        <v>90</v>
      </c>
      <c r="F257" s="10">
        <v>59003.600000000006</v>
      </c>
      <c r="G257" s="9">
        <v>140</v>
      </c>
      <c r="H257" s="10">
        <v>98253.700000000012</v>
      </c>
    </row>
    <row r="258" spans="1:8" ht="17.100000000000001" customHeight="1">
      <c r="A258" s="499"/>
      <c r="B258" s="8" t="s">
        <v>282</v>
      </c>
      <c r="C258" s="9">
        <v>26</v>
      </c>
      <c r="D258" s="10">
        <v>20115.059999999998</v>
      </c>
      <c r="E258" s="9">
        <v>0</v>
      </c>
      <c r="F258" s="10">
        <v>0</v>
      </c>
      <c r="G258" s="9">
        <v>26</v>
      </c>
      <c r="H258" s="10">
        <v>20115.059999999998</v>
      </c>
    </row>
    <row r="259" spans="1:8" ht="17.100000000000001" customHeight="1">
      <c r="A259" s="499"/>
      <c r="B259" s="8" t="s">
        <v>283</v>
      </c>
      <c r="C259" s="9">
        <v>1</v>
      </c>
      <c r="D259" s="10">
        <v>1391.54</v>
      </c>
      <c r="E259" s="9">
        <v>136</v>
      </c>
      <c r="F259" s="10">
        <v>143131.06</v>
      </c>
      <c r="G259" s="9">
        <v>137</v>
      </c>
      <c r="H259" s="10">
        <v>144522.6</v>
      </c>
    </row>
    <row r="260" spans="1:8" ht="17.100000000000001" customHeight="1">
      <c r="A260" s="499"/>
      <c r="B260" s="8" t="s">
        <v>284</v>
      </c>
      <c r="C260" s="9">
        <v>16</v>
      </c>
      <c r="D260" s="10">
        <v>17469</v>
      </c>
      <c r="E260" s="9">
        <v>0</v>
      </c>
      <c r="F260" s="10">
        <v>0</v>
      </c>
      <c r="G260" s="9">
        <v>16</v>
      </c>
      <c r="H260" s="10">
        <v>17469</v>
      </c>
    </row>
    <row r="261" spans="1:8" ht="17.100000000000001" customHeight="1">
      <c r="A261" s="499"/>
      <c r="B261" s="8" t="s">
        <v>285</v>
      </c>
      <c r="C261" s="9">
        <v>0</v>
      </c>
      <c r="D261" s="10">
        <v>0</v>
      </c>
      <c r="E261" s="9">
        <v>5</v>
      </c>
      <c r="F261" s="10">
        <v>3048.23</v>
      </c>
      <c r="G261" s="9">
        <v>5</v>
      </c>
      <c r="H261" s="10">
        <v>3048.23</v>
      </c>
    </row>
    <row r="262" spans="1:8" ht="17.100000000000001" customHeight="1">
      <c r="A262" s="499"/>
      <c r="B262" s="8" t="s">
        <v>286</v>
      </c>
      <c r="C262" s="9">
        <v>42</v>
      </c>
      <c r="D262" s="10">
        <v>27442.84</v>
      </c>
      <c r="E262" s="9">
        <v>25</v>
      </c>
      <c r="F262" s="10">
        <v>14447.31</v>
      </c>
      <c r="G262" s="9">
        <v>67</v>
      </c>
      <c r="H262" s="10">
        <v>41890.15</v>
      </c>
    </row>
    <row r="263" spans="1:8" ht="17.100000000000001" customHeight="1">
      <c r="A263" s="499"/>
      <c r="B263" s="8" t="s">
        <v>287</v>
      </c>
      <c r="C263" s="9">
        <v>0</v>
      </c>
      <c r="D263" s="10">
        <v>0</v>
      </c>
      <c r="E263" s="9">
        <v>58</v>
      </c>
      <c r="F263" s="10">
        <v>38625.460000000006</v>
      </c>
      <c r="G263" s="9">
        <v>58</v>
      </c>
      <c r="H263" s="10">
        <v>38625.460000000006</v>
      </c>
    </row>
    <row r="264" spans="1:8" ht="17.100000000000001" customHeight="1">
      <c r="A264" s="499"/>
      <c r="B264" s="8" t="s">
        <v>288</v>
      </c>
      <c r="C264" s="9">
        <v>14</v>
      </c>
      <c r="D264" s="10">
        <v>16384.38</v>
      </c>
      <c r="E264" s="9">
        <v>14</v>
      </c>
      <c r="F264" s="10">
        <v>12425.9</v>
      </c>
      <c r="G264" s="9">
        <v>28</v>
      </c>
      <c r="H264" s="10">
        <v>28810.28</v>
      </c>
    </row>
    <row r="265" spans="1:8" ht="17.100000000000001" customHeight="1">
      <c r="A265" s="499"/>
      <c r="B265" s="8" t="s">
        <v>289</v>
      </c>
      <c r="C265" s="9">
        <v>6</v>
      </c>
      <c r="D265" s="10">
        <v>3858</v>
      </c>
      <c r="E265" s="9">
        <v>11</v>
      </c>
      <c r="F265" s="10">
        <v>9646.5500000000011</v>
      </c>
      <c r="G265" s="9">
        <v>17</v>
      </c>
      <c r="H265" s="10">
        <v>13504.550000000001</v>
      </c>
    </row>
    <row r="266" spans="1:8" ht="17.100000000000001" customHeight="1">
      <c r="A266" s="499"/>
      <c r="B266" s="8" t="s">
        <v>290</v>
      </c>
      <c r="C266" s="9">
        <v>1</v>
      </c>
      <c r="D266" s="10">
        <v>508.24</v>
      </c>
      <c r="E266" s="9">
        <v>0</v>
      </c>
      <c r="F266" s="10">
        <v>0</v>
      </c>
      <c r="G266" s="9">
        <v>1</v>
      </c>
      <c r="H266" s="10">
        <v>508.24</v>
      </c>
    </row>
    <row r="267" spans="1:8" ht="17.100000000000001" customHeight="1">
      <c r="A267" s="499"/>
      <c r="B267" s="8" t="s">
        <v>291</v>
      </c>
      <c r="C267" s="9">
        <v>8</v>
      </c>
      <c r="D267" s="10">
        <v>7339.44</v>
      </c>
      <c r="E267" s="9">
        <v>0</v>
      </c>
      <c r="F267" s="10">
        <v>0</v>
      </c>
      <c r="G267" s="9">
        <v>8</v>
      </c>
      <c r="H267" s="10">
        <v>7339.44</v>
      </c>
    </row>
    <row r="268" spans="1:8" ht="17.100000000000001" customHeight="1">
      <c r="A268" s="499"/>
      <c r="B268" s="8" t="s">
        <v>292</v>
      </c>
      <c r="C268" s="9">
        <v>3</v>
      </c>
      <c r="D268" s="10">
        <v>3437.5200000000004</v>
      </c>
      <c r="E268" s="9">
        <v>0</v>
      </c>
      <c r="F268" s="10">
        <v>0</v>
      </c>
      <c r="G268" s="9">
        <v>3</v>
      </c>
      <c r="H268" s="10">
        <v>3437.5200000000004</v>
      </c>
    </row>
    <row r="269" spans="1:8" ht="17.100000000000001" customHeight="1">
      <c r="A269" s="498" t="s">
        <v>293</v>
      </c>
      <c r="B269" s="498"/>
      <c r="C269" s="11">
        <v>193</v>
      </c>
      <c r="D269" s="12">
        <v>156771.36999999997</v>
      </c>
      <c r="E269" s="11">
        <v>340</v>
      </c>
      <c r="F269" s="12">
        <v>281447.85000000003</v>
      </c>
      <c r="G269" s="11">
        <v>533</v>
      </c>
      <c r="H269" s="12">
        <v>438219.22</v>
      </c>
    </row>
    <row r="270" spans="1:8" ht="17.100000000000001" customHeight="1">
      <c r="A270" s="499" t="s">
        <v>294</v>
      </c>
      <c r="B270" s="8" t="s">
        <v>295</v>
      </c>
      <c r="C270" s="9">
        <v>0</v>
      </c>
      <c r="D270" s="10">
        <v>0</v>
      </c>
      <c r="E270" s="9">
        <v>1</v>
      </c>
      <c r="F270" s="10">
        <v>1541.4</v>
      </c>
      <c r="G270" s="9">
        <v>1</v>
      </c>
      <c r="H270" s="10">
        <v>1541.4</v>
      </c>
    </row>
    <row r="271" spans="1:8" ht="17.100000000000001" customHeight="1">
      <c r="A271" s="499"/>
      <c r="B271" s="8" t="s">
        <v>296</v>
      </c>
      <c r="C271" s="9">
        <v>6</v>
      </c>
      <c r="D271" s="10">
        <v>5929.34</v>
      </c>
      <c r="E271" s="9">
        <v>0</v>
      </c>
      <c r="F271" s="10">
        <v>0</v>
      </c>
      <c r="G271" s="9">
        <v>6</v>
      </c>
      <c r="H271" s="10">
        <v>5929.34</v>
      </c>
    </row>
    <row r="272" spans="1:8" ht="17.100000000000001" customHeight="1">
      <c r="A272" s="499"/>
      <c r="B272" s="8" t="s">
        <v>297</v>
      </c>
      <c r="C272" s="9">
        <v>19</v>
      </c>
      <c r="D272" s="10">
        <v>17396.189999999999</v>
      </c>
      <c r="E272" s="9">
        <v>0</v>
      </c>
      <c r="F272" s="10">
        <v>0</v>
      </c>
      <c r="G272" s="9">
        <v>19</v>
      </c>
      <c r="H272" s="10">
        <v>17396.189999999999</v>
      </c>
    </row>
    <row r="273" spans="1:8" ht="17.100000000000001" customHeight="1">
      <c r="A273" s="499"/>
      <c r="B273" s="8" t="s">
        <v>298</v>
      </c>
      <c r="C273" s="9">
        <v>67</v>
      </c>
      <c r="D273" s="10">
        <v>60306.64</v>
      </c>
      <c r="E273" s="9">
        <v>0</v>
      </c>
      <c r="F273" s="10">
        <v>0</v>
      </c>
      <c r="G273" s="9">
        <v>67</v>
      </c>
      <c r="H273" s="10">
        <v>60306.64</v>
      </c>
    </row>
    <row r="274" spans="1:8" ht="17.100000000000001" customHeight="1">
      <c r="A274" s="499"/>
      <c r="B274" s="8" t="s">
        <v>299</v>
      </c>
      <c r="C274" s="9">
        <v>91</v>
      </c>
      <c r="D274" s="10">
        <v>59264.58</v>
      </c>
      <c r="E274" s="9">
        <v>0</v>
      </c>
      <c r="F274" s="10">
        <v>0</v>
      </c>
      <c r="G274" s="9">
        <v>91</v>
      </c>
      <c r="H274" s="10">
        <v>59264.58</v>
      </c>
    </row>
    <row r="275" spans="1:8" ht="17.100000000000001" customHeight="1">
      <c r="A275" s="499"/>
      <c r="B275" s="8" t="s">
        <v>300</v>
      </c>
      <c r="C275" s="9">
        <v>137</v>
      </c>
      <c r="D275" s="10">
        <v>120786.14000000001</v>
      </c>
      <c r="E275" s="9">
        <v>0</v>
      </c>
      <c r="F275" s="10">
        <v>0</v>
      </c>
      <c r="G275" s="9">
        <v>137</v>
      </c>
      <c r="H275" s="10">
        <v>120786.14000000001</v>
      </c>
    </row>
    <row r="276" spans="1:8" ht="17.100000000000001" customHeight="1">
      <c r="A276" s="499"/>
      <c r="B276" s="8" t="s">
        <v>301</v>
      </c>
      <c r="C276" s="9">
        <v>24</v>
      </c>
      <c r="D276" s="10">
        <v>25361.77</v>
      </c>
      <c r="E276" s="9">
        <v>0</v>
      </c>
      <c r="F276" s="10">
        <v>0</v>
      </c>
      <c r="G276" s="9">
        <v>24</v>
      </c>
      <c r="H276" s="10">
        <v>25361.77</v>
      </c>
    </row>
    <row r="277" spans="1:8" ht="17.100000000000001" customHeight="1">
      <c r="A277" s="499"/>
      <c r="B277" s="8" t="s">
        <v>302</v>
      </c>
      <c r="C277" s="9">
        <v>15</v>
      </c>
      <c r="D277" s="10">
        <v>9807.99</v>
      </c>
      <c r="E277" s="9">
        <v>0</v>
      </c>
      <c r="F277" s="10">
        <v>0</v>
      </c>
      <c r="G277" s="9">
        <v>15</v>
      </c>
      <c r="H277" s="10">
        <v>9807.99</v>
      </c>
    </row>
    <row r="278" spans="1:8" ht="17.100000000000001" customHeight="1">
      <c r="A278" s="499"/>
      <c r="B278" s="8" t="s">
        <v>303</v>
      </c>
      <c r="C278" s="9">
        <v>99</v>
      </c>
      <c r="D278" s="10">
        <v>95394.52</v>
      </c>
      <c r="E278" s="9">
        <v>0</v>
      </c>
      <c r="F278" s="10">
        <v>0</v>
      </c>
      <c r="G278" s="9">
        <v>99</v>
      </c>
      <c r="H278" s="10">
        <v>95394.52</v>
      </c>
    </row>
    <row r="279" spans="1:8" ht="17.100000000000001" customHeight="1">
      <c r="A279" s="499"/>
      <c r="B279" s="8" t="s">
        <v>304</v>
      </c>
      <c r="C279" s="9">
        <v>26</v>
      </c>
      <c r="D279" s="10">
        <v>17157.900000000001</v>
      </c>
      <c r="E279" s="9">
        <v>0</v>
      </c>
      <c r="F279" s="10">
        <v>0</v>
      </c>
      <c r="G279" s="9">
        <v>26</v>
      </c>
      <c r="H279" s="10">
        <v>17157.900000000001</v>
      </c>
    </row>
    <row r="280" spans="1:8" ht="17.100000000000001" customHeight="1">
      <c r="A280" s="499"/>
      <c r="B280" s="8" t="s">
        <v>305</v>
      </c>
      <c r="C280" s="9">
        <v>47</v>
      </c>
      <c r="D280" s="10">
        <v>43823.78</v>
      </c>
      <c r="E280" s="9">
        <v>0</v>
      </c>
      <c r="F280" s="10">
        <v>0</v>
      </c>
      <c r="G280" s="9">
        <v>47</v>
      </c>
      <c r="H280" s="10">
        <v>43823.78</v>
      </c>
    </row>
    <row r="281" spans="1:8" ht="17.100000000000001" customHeight="1">
      <c r="A281" s="499"/>
      <c r="B281" s="8" t="s">
        <v>306</v>
      </c>
      <c r="C281" s="9">
        <v>9</v>
      </c>
      <c r="D281" s="10">
        <v>5787</v>
      </c>
      <c r="E281" s="9">
        <v>0</v>
      </c>
      <c r="F281" s="10">
        <v>0</v>
      </c>
      <c r="G281" s="9">
        <v>9</v>
      </c>
      <c r="H281" s="10">
        <v>5787</v>
      </c>
    </row>
    <row r="282" spans="1:8" ht="17.100000000000001" customHeight="1">
      <c r="A282" s="499"/>
      <c r="B282" s="8" t="s">
        <v>307</v>
      </c>
      <c r="C282" s="9">
        <v>46</v>
      </c>
      <c r="D282" s="10">
        <v>39769.160000000003</v>
      </c>
      <c r="E282" s="9">
        <v>30</v>
      </c>
      <c r="F282" s="10">
        <v>30065.610000000004</v>
      </c>
      <c r="G282" s="9">
        <v>76</v>
      </c>
      <c r="H282" s="10">
        <v>69834.77</v>
      </c>
    </row>
    <row r="283" spans="1:8" ht="17.100000000000001" customHeight="1">
      <c r="A283" s="498" t="s">
        <v>308</v>
      </c>
      <c r="B283" s="498"/>
      <c r="C283" s="11">
        <v>586</v>
      </c>
      <c r="D283" s="12">
        <v>500785.01000000013</v>
      </c>
      <c r="E283" s="11">
        <v>31</v>
      </c>
      <c r="F283" s="12">
        <v>31607.010000000006</v>
      </c>
      <c r="G283" s="11">
        <v>617</v>
      </c>
      <c r="H283" s="12">
        <v>532392.02000000014</v>
      </c>
    </row>
    <row r="284" spans="1:8" ht="17.100000000000001" customHeight="1">
      <c r="A284" s="499"/>
      <c r="B284" s="8" t="s">
        <v>310</v>
      </c>
      <c r="C284" s="9">
        <v>17</v>
      </c>
      <c r="D284" s="10">
        <v>13017.560000000001</v>
      </c>
      <c r="E284" s="9">
        <v>1</v>
      </c>
      <c r="F284" s="10">
        <v>1268.06</v>
      </c>
      <c r="G284" s="9">
        <v>18</v>
      </c>
      <c r="H284" s="10">
        <v>14285.62</v>
      </c>
    </row>
    <row r="285" spans="1:8" ht="17.100000000000001" customHeight="1">
      <c r="A285" s="499"/>
      <c r="B285" s="8" t="s">
        <v>311</v>
      </c>
      <c r="C285" s="9">
        <v>4</v>
      </c>
      <c r="D285" s="10">
        <v>4333.8200000000006</v>
      </c>
      <c r="E285" s="9">
        <v>0</v>
      </c>
      <c r="F285" s="10">
        <v>0</v>
      </c>
      <c r="G285" s="9">
        <v>4</v>
      </c>
      <c r="H285" s="10">
        <v>4333.8200000000006</v>
      </c>
    </row>
    <row r="286" spans="1:8" ht="17.100000000000001" customHeight="1">
      <c r="A286" s="499"/>
      <c r="B286" s="8" t="s">
        <v>312</v>
      </c>
      <c r="C286" s="9">
        <v>13</v>
      </c>
      <c r="D286" s="10">
        <v>10560.740000000002</v>
      </c>
      <c r="E286" s="9">
        <v>0</v>
      </c>
      <c r="F286" s="10">
        <v>0</v>
      </c>
      <c r="G286" s="9">
        <v>13</v>
      </c>
      <c r="H286" s="10">
        <v>10560.740000000002</v>
      </c>
    </row>
    <row r="287" spans="1:8" ht="17.100000000000001" customHeight="1">
      <c r="A287" s="499"/>
      <c r="B287" s="8" t="s">
        <v>313</v>
      </c>
      <c r="C287" s="9">
        <v>13</v>
      </c>
      <c r="D287" s="10">
        <v>11063</v>
      </c>
      <c r="E287" s="9">
        <v>10</v>
      </c>
      <c r="F287" s="10">
        <v>9925.58</v>
      </c>
      <c r="G287" s="9">
        <v>23</v>
      </c>
      <c r="H287" s="10">
        <v>20988.58</v>
      </c>
    </row>
    <row r="288" spans="1:8" ht="17.100000000000001" customHeight="1">
      <c r="A288" s="499"/>
      <c r="B288" s="8" t="s">
        <v>314</v>
      </c>
      <c r="C288" s="9">
        <v>13</v>
      </c>
      <c r="D288" s="10">
        <v>7603.16</v>
      </c>
      <c r="E288" s="9">
        <v>0</v>
      </c>
      <c r="F288" s="10">
        <v>0</v>
      </c>
      <c r="G288" s="9">
        <v>13</v>
      </c>
      <c r="H288" s="10">
        <v>7603.16</v>
      </c>
    </row>
    <row r="289" spans="1:8" ht="17.100000000000001" customHeight="1">
      <c r="A289" s="499"/>
      <c r="B289" s="8" t="s">
        <v>315</v>
      </c>
      <c r="C289" s="9">
        <v>1</v>
      </c>
      <c r="D289" s="10">
        <v>449.20000000000005</v>
      </c>
      <c r="E289" s="9">
        <v>2</v>
      </c>
      <c r="F289" s="10">
        <v>788.22</v>
      </c>
      <c r="G289" s="9">
        <v>3</v>
      </c>
      <c r="H289" s="10">
        <v>1237.42</v>
      </c>
    </row>
    <row r="290" spans="1:8" ht="17.100000000000001" customHeight="1">
      <c r="A290" s="499"/>
      <c r="B290" s="8" t="s">
        <v>316</v>
      </c>
      <c r="C290" s="9">
        <v>2</v>
      </c>
      <c r="D290" s="10">
        <v>1123.6400000000001</v>
      </c>
      <c r="E290" s="9">
        <v>20</v>
      </c>
      <c r="F290" s="10">
        <v>10903.36</v>
      </c>
      <c r="G290" s="9">
        <v>22</v>
      </c>
      <c r="H290" s="10">
        <v>12027</v>
      </c>
    </row>
    <row r="291" spans="1:8" ht="17.100000000000001" customHeight="1">
      <c r="A291" s="499"/>
      <c r="B291" s="8" t="s">
        <v>317</v>
      </c>
      <c r="C291" s="9">
        <v>7</v>
      </c>
      <c r="D291" s="10">
        <v>3799.4800000000005</v>
      </c>
      <c r="E291" s="9">
        <v>1</v>
      </c>
      <c r="F291" s="10">
        <v>745.92000000000007</v>
      </c>
      <c r="G291" s="9">
        <v>8</v>
      </c>
      <c r="H291" s="10">
        <v>4545.4000000000005</v>
      </c>
    </row>
    <row r="292" spans="1:8" ht="17.100000000000001" customHeight="1">
      <c r="A292" s="499"/>
      <c r="B292" s="8" t="s">
        <v>318</v>
      </c>
      <c r="C292" s="9">
        <v>6</v>
      </c>
      <c r="D292" s="10">
        <v>5391.2</v>
      </c>
      <c r="E292" s="9">
        <v>0</v>
      </c>
      <c r="F292" s="10">
        <v>0</v>
      </c>
      <c r="G292" s="9">
        <v>6</v>
      </c>
      <c r="H292" s="10">
        <v>5391.2</v>
      </c>
    </row>
    <row r="293" spans="1:8" ht="17.100000000000001" customHeight="1">
      <c r="A293" s="499"/>
      <c r="B293" s="8" t="s">
        <v>319</v>
      </c>
      <c r="C293" s="9">
        <v>35</v>
      </c>
      <c r="D293" s="10">
        <v>22365.050000000003</v>
      </c>
      <c r="E293" s="9">
        <v>0</v>
      </c>
      <c r="F293" s="10">
        <v>0</v>
      </c>
      <c r="G293" s="9">
        <v>35</v>
      </c>
      <c r="H293" s="10">
        <v>22365.050000000003</v>
      </c>
    </row>
    <row r="294" spans="1:8" ht="17.100000000000001" customHeight="1">
      <c r="A294" s="499"/>
      <c r="B294" s="8" t="s">
        <v>320</v>
      </c>
      <c r="C294" s="9">
        <v>4</v>
      </c>
      <c r="D294" s="10">
        <v>5308.32</v>
      </c>
      <c r="E294" s="9">
        <v>0</v>
      </c>
      <c r="F294" s="10">
        <v>0</v>
      </c>
      <c r="G294" s="9">
        <v>4</v>
      </c>
      <c r="H294" s="10">
        <v>5308.32</v>
      </c>
    </row>
    <row r="295" spans="1:8" ht="17.100000000000001" customHeight="1">
      <c r="A295" s="498" t="s">
        <v>321</v>
      </c>
      <c r="B295" s="498"/>
      <c r="C295" s="11">
        <v>115</v>
      </c>
      <c r="D295" s="12">
        <v>85015.170000000013</v>
      </c>
      <c r="E295" s="11">
        <v>34</v>
      </c>
      <c r="F295" s="12">
        <v>23631.14</v>
      </c>
      <c r="G295" s="11">
        <v>149</v>
      </c>
      <c r="H295" s="12">
        <v>108646.31</v>
      </c>
    </row>
    <row r="296" spans="1:8">
      <c r="A296" s="499" t="s">
        <v>322</v>
      </c>
      <c r="B296" s="8" t="s">
        <v>323</v>
      </c>
      <c r="C296" s="9">
        <v>58</v>
      </c>
      <c r="D296" s="10">
        <v>37294</v>
      </c>
      <c r="E296" s="9">
        <v>0</v>
      </c>
      <c r="F296" s="10">
        <v>0</v>
      </c>
      <c r="G296" s="9">
        <v>58</v>
      </c>
      <c r="H296" s="10">
        <v>37294</v>
      </c>
    </row>
    <row r="297" spans="1:8">
      <c r="A297" s="499"/>
      <c r="B297" s="8" t="s">
        <v>324</v>
      </c>
      <c r="C297" s="9">
        <v>0</v>
      </c>
      <c r="D297" s="10">
        <v>0</v>
      </c>
      <c r="E297" s="9">
        <v>185</v>
      </c>
      <c r="F297" s="10">
        <v>125109.40999999997</v>
      </c>
      <c r="G297" s="9">
        <v>185</v>
      </c>
      <c r="H297" s="10">
        <v>125109.40999999997</v>
      </c>
    </row>
    <row r="298" spans="1:8">
      <c r="A298" s="499"/>
      <c r="B298" s="8" t="s">
        <v>325</v>
      </c>
      <c r="C298" s="9">
        <v>15</v>
      </c>
      <c r="D298" s="10">
        <v>9645</v>
      </c>
      <c r="E298" s="9">
        <v>0</v>
      </c>
      <c r="F298" s="10">
        <v>0</v>
      </c>
      <c r="G298" s="9">
        <v>15</v>
      </c>
      <c r="H298" s="10">
        <v>9645</v>
      </c>
    </row>
    <row r="299" spans="1:8">
      <c r="A299" s="499"/>
      <c r="B299" s="8" t="s">
        <v>326</v>
      </c>
      <c r="C299" s="9">
        <v>21</v>
      </c>
      <c r="D299" s="10">
        <v>13503</v>
      </c>
      <c r="E299" s="9">
        <v>53</v>
      </c>
      <c r="F299" s="10">
        <v>45492.700000000004</v>
      </c>
      <c r="G299" s="9">
        <v>74</v>
      </c>
      <c r="H299" s="10">
        <v>58995.700000000004</v>
      </c>
    </row>
    <row r="300" spans="1:8">
      <c r="A300" s="499"/>
      <c r="B300" s="8" t="s">
        <v>327</v>
      </c>
      <c r="C300" s="9">
        <v>0</v>
      </c>
      <c r="D300" s="10">
        <v>0</v>
      </c>
      <c r="E300" s="9">
        <v>36</v>
      </c>
      <c r="F300" s="10">
        <v>20085.88</v>
      </c>
      <c r="G300" s="9">
        <v>36</v>
      </c>
      <c r="H300" s="10">
        <v>20085.88</v>
      </c>
    </row>
    <row r="301" spans="1:8">
      <c r="A301" s="499"/>
      <c r="B301" s="8" t="s">
        <v>328</v>
      </c>
      <c r="C301" s="9">
        <v>0</v>
      </c>
      <c r="D301" s="10">
        <v>0</v>
      </c>
      <c r="E301" s="9">
        <v>44</v>
      </c>
      <c r="F301" s="10">
        <v>39643.200000000004</v>
      </c>
      <c r="G301" s="9">
        <v>44</v>
      </c>
      <c r="H301" s="10">
        <v>39643.200000000004</v>
      </c>
    </row>
    <row r="302" spans="1:8">
      <c r="A302" s="499"/>
      <c r="B302" s="8" t="s">
        <v>329</v>
      </c>
      <c r="C302" s="9">
        <v>0</v>
      </c>
      <c r="D302" s="10">
        <v>0</v>
      </c>
      <c r="E302" s="9">
        <v>37</v>
      </c>
      <c r="F302" s="10">
        <v>33775.119999999995</v>
      </c>
      <c r="G302" s="9">
        <v>37</v>
      </c>
      <c r="H302" s="10">
        <v>33775.119999999995</v>
      </c>
    </row>
    <row r="303" spans="1:8">
      <c r="A303" s="499"/>
      <c r="B303" s="8" t="s">
        <v>330</v>
      </c>
      <c r="C303" s="9">
        <v>0</v>
      </c>
      <c r="D303" s="10">
        <v>0</v>
      </c>
      <c r="E303" s="9">
        <v>97</v>
      </c>
      <c r="F303" s="10">
        <v>78848.87</v>
      </c>
      <c r="G303" s="9">
        <v>97</v>
      </c>
      <c r="H303" s="10">
        <v>78848.87</v>
      </c>
    </row>
    <row r="304" spans="1:8">
      <c r="A304" s="499"/>
      <c r="B304" s="8" t="s">
        <v>331</v>
      </c>
      <c r="C304" s="9">
        <v>0</v>
      </c>
      <c r="D304" s="10">
        <v>0</v>
      </c>
      <c r="E304" s="9">
        <v>219</v>
      </c>
      <c r="F304" s="10">
        <v>123306.84000000001</v>
      </c>
      <c r="G304" s="9">
        <v>219</v>
      </c>
      <c r="H304" s="10">
        <v>123306.84000000001</v>
      </c>
    </row>
    <row r="305" spans="1:10">
      <c r="A305" s="499"/>
      <c r="B305" s="8" t="s">
        <v>332</v>
      </c>
      <c r="C305" s="9">
        <v>0</v>
      </c>
      <c r="D305" s="10">
        <v>0</v>
      </c>
      <c r="E305" s="9">
        <v>21</v>
      </c>
      <c r="F305" s="10">
        <v>21696.810000000005</v>
      </c>
      <c r="G305" s="9">
        <v>21</v>
      </c>
      <c r="H305" s="10">
        <v>21696.810000000005</v>
      </c>
    </row>
    <row r="306" spans="1:10">
      <c r="A306" s="499"/>
      <c r="B306" s="8" t="s">
        <v>333</v>
      </c>
      <c r="C306" s="9">
        <v>0</v>
      </c>
      <c r="D306" s="10">
        <v>0</v>
      </c>
      <c r="E306" s="9">
        <v>17</v>
      </c>
      <c r="F306" s="10">
        <v>19334.419999999998</v>
      </c>
      <c r="G306" s="9">
        <v>17</v>
      </c>
      <c r="H306" s="10">
        <v>19334.419999999998</v>
      </c>
    </row>
    <row r="307" spans="1:10">
      <c r="A307" s="499"/>
      <c r="B307" s="8" t="s">
        <v>334</v>
      </c>
      <c r="C307" s="9">
        <v>0</v>
      </c>
      <c r="D307" s="10">
        <v>0</v>
      </c>
      <c r="E307" s="9">
        <v>14</v>
      </c>
      <c r="F307" s="10">
        <v>11141.199999999999</v>
      </c>
      <c r="G307" s="9">
        <v>14</v>
      </c>
      <c r="H307" s="10">
        <v>11141.199999999999</v>
      </c>
    </row>
    <row r="308" spans="1:10">
      <c r="A308" s="499"/>
      <c r="B308" s="8" t="s">
        <v>335</v>
      </c>
      <c r="C308" s="9">
        <v>0</v>
      </c>
      <c r="D308" s="10">
        <v>0</v>
      </c>
      <c r="E308" s="9">
        <v>16</v>
      </c>
      <c r="F308" s="10">
        <v>14660.380000000001</v>
      </c>
      <c r="G308" s="9">
        <v>16</v>
      </c>
      <c r="H308" s="10">
        <v>14660.380000000001</v>
      </c>
    </row>
    <row r="309" spans="1:10">
      <c r="A309" s="499"/>
      <c r="B309" s="8" t="s">
        <v>336</v>
      </c>
      <c r="C309" s="9">
        <v>0</v>
      </c>
      <c r="D309" s="10">
        <v>0</v>
      </c>
      <c r="E309" s="9">
        <v>127</v>
      </c>
      <c r="F309" s="10">
        <v>79174.62000000001</v>
      </c>
      <c r="G309" s="9">
        <v>127</v>
      </c>
      <c r="H309" s="10">
        <v>79174.62000000001</v>
      </c>
    </row>
    <row r="310" spans="1:10">
      <c r="A310" s="499"/>
      <c r="B310" s="8" t="s">
        <v>337</v>
      </c>
      <c r="C310" s="9">
        <v>0</v>
      </c>
      <c r="D310" s="10">
        <v>0</v>
      </c>
      <c r="E310" s="9">
        <v>49</v>
      </c>
      <c r="F310" s="10">
        <v>33987.659999999996</v>
      </c>
      <c r="G310" s="9">
        <v>49</v>
      </c>
      <c r="H310" s="10">
        <v>33987.659999999996</v>
      </c>
    </row>
    <row r="311" spans="1:10">
      <c r="A311" s="499"/>
      <c r="B311" s="8" t="s">
        <v>338</v>
      </c>
      <c r="C311" s="9">
        <v>0</v>
      </c>
      <c r="D311" s="10">
        <v>0</v>
      </c>
      <c r="E311" s="9">
        <v>16</v>
      </c>
      <c r="F311" s="10">
        <v>15084.99</v>
      </c>
      <c r="G311" s="9">
        <v>16</v>
      </c>
      <c r="H311" s="10">
        <v>15084.99</v>
      </c>
    </row>
    <row r="312" spans="1:10">
      <c r="A312" s="499"/>
      <c r="B312" s="8" t="s">
        <v>339</v>
      </c>
      <c r="C312" s="9">
        <v>0</v>
      </c>
      <c r="D312" s="10">
        <v>0</v>
      </c>
      <c r="E312" s="9">
        <v>1222</v>
      </c>
      <c r="F312" s="10">
        <v>857673.89999999979</v>
      </c>
      <c r="G312" s="9">
        <v>1222</v>
      </c>
      <c r="H312" s="10">
        <v>857673.89999999979</v>
      </c>
      <c r="J312" s="425"/>
    </row>
    <row r="313" spans="1:10">
      <c r="A313" s="498" t="s">
        <v>340</v>
      </c>
      <c r="B313" s="498"/>
      <c r="C313" s="11">
        <v>94</v>
      </c>
      <c r="D313" s="12">
        <v>60442</v>
      </c>
      <c r="E313" s="11">
        <v>2153</v>
      </c>
      <c r="F313" s="12">
        <v>1519015.9999999998</v>
      </c>
      <c r="G313" s="11">
        <v>2247</v>
      </c>
      <c r="H313" s="12">
        <v>1579458</v>
      </c>
    </row>
    <row r="315" spans="1:10">
      <c r="A315" s="498" t="s">
        <v>341</v>
      </c>
      <c r="B315" s="498"/>
      <c r="C315" s="11">
        <v>2691</v>
      </c>
      <c r="D315" s="12">
        <v>2287389.0800000005</v>
      </c>
      <c r="E315" s="11">
        <v>11737</v>
      </c>
      <c r="F315" s="12">
        <v>10553246.990000002</v>
      </c>
      <c r="G315" s="11">
        <v>14428</v>
      </c>
      <c r="H315" s="12">
        <v>12840636.069999997</v>
      </c>
      <c r="J315" s="425"/>
    </row>
    <row r="317" spans="1:10">
      <c r="A317" s="500" t="s">
        <v>342</v>
      </c>
      <c r="B317" s="500"/>
    </row>
  </sheetData>
  <mergeCells count="66">
    <mergeCell ref="A296:A312"/>
    <mergeCell ref="A313:B313"/>
    <mergeCell ref="A315:B315"/>
    <mergeCell ref="A317:B317"/>
    <mergeCell ref="A2:H2"/>
    <mergeCell ref="A254:A268"/>
    <mergeCell ref="A269:B269"/>
    <mergeCell ref="A270:A282"/>
    <mergeCell ref="A283:B283"/>
    <mergeCell ref="A284:A294"/>
    <mergeCell ref="A295:B295"/>
    <mergeCell ref="A230:A243"/>
    <mergeCell ref="A244:B244"/>
    <mergeCell ref="A245:A249"/>
    <mergeCell ref="A250:B250"/>
    <mergeCell ref="A251:A252"/>
    <mergeCell ref="A253:B253"/>
    <mergeCell ref="A206:A209"/>
    <mergeCell ref="A210:B210"/>
    <mergeCell ref="A211:A214"/>
    <mergeCell ref="A215:B215"/>
    <mergeCell ref="A216:A228"/>
    <mergeCell ref="A229:B229"/>
    <mergeCell ref="A205:B205"/>
    <mergeCell ref="A155:A162"/>
    <mergeCell ref="A163:B163"/>
    <mergeCell ref="A164:A170"/>
    <mergeCell ref="A171:B171"/>
    <mergeCell ref="A172:A186"/>
    <mergeCell ref="A187:B187"/>
    <mergeCell ref="A188:A191"/>
    <mergeCell ref="A192:B192"/>
    <mergeCell ref="A193:A197"/>
    <mergeCell ref="A198:B198"/>
    <mergeCell ref="A199:A204"/>
    <mergeCell ref="A154:B154"/>
    <mergeCell ref="A74:A88"/>
    <mergeCell ref="A89:B89"/>
    <mergeCell ref="A90:A97"/>
    <mergeCell ref="A98:B98"/>
    <mergeCell ref="A99:A102"/>
    <mergeCell ref="A103:B103"/>
    <mergeCell ref="A105:A123"/>
    <mergeCell ref="A124:B124"/>
    <mergeCell ref="A125:A135"/>
    <mergeCell ref="A136:B136"/>
    <mergeCell ref="A137:A153"/>
    <mergeCell ref="A73:B73"/>
    <mergeCell ref="A9:A18"/>
    <mergeCell ref="A19:B19"/>
    <mergeCell ref="A20:A28"/>
    <mergeCell ref="A29:B29"/>
    <mergeCell ref="A30:A43"/>
    <mergeCell ref="A44:B44"/>
    <mergeCell ref="A45:A46"/>
    <mergeCell ref="A47:B47"/>
    <mergeCell ref="A48:A53"/>
    <mergeCell ref="A54:B54"/>
    <mergeCell ref="A55:A72"/>
    <mergeCell ref="A4:H4"/>
    <mergeCell ref="A5:H5"/>
    <mergeCell ref="A7:A8"/>
    <mergeCell ref="B7:B8"/>
    <mergeCell ref="C7:D7"/>
    <mergeCell ref="E7:F7"/>
    <mergeCell ref="G7:H7"/>
  </mergeCells>
  <pageMargins left="0.19685039370078741" right="0.19685039370078741" top="0.39370078740157483" bottom="0.39370078740157483" header="0.31496062992125984" footer="0.31496062992125984"/>
  <pageSetup paperSize="9" scale="9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D99"/>
  <sheetViews>
    <sheetView workbookViewId="0">
      <selection activeCell="M31" sqref="M31"/>
    </sheetView>
  </sheetViews>
  <sheetFormatPr defaultRowHeight="15"/>
  <cols>
    <col min="1" max="1" width="25.85546875" bestFit="1" customWidth="1"/>
    <col min="2" max="2" width="19.140625" customWidth="1"/>
    <col min="3" max="3" width="19.140625" bestFit="1" customWidth="1"/>
    <col min="4" max="4" width="12" customWidth="1"/>
    <col min="5" max="5" width="12" bestFit="1" customWidth="1"/>
  </cols>
  <sheetData>
    <row r="5" spans="1:4">
      <c r="A5" s="380" t="s">
        <v>1527</v>
      </c>
      <c r="B5" s="380" t="s">
        <v>1083</v>
      </c>
    </row>
    <row r="6" spans="1:4">
      <c r="A6" s="380" t="s">
        <v>1084</v>
      </c>
      <c r="B6" t="s">
        <v>1102</v>
      </c>
      <c r="C6" t="s">
        <v>1085</v>
      </c>
      <c r="D6" t="s">
        <v>341</v>
      </c>
    </row>
    <row r="7" spans="1:4">
      <c r="A7" t="s">
        <v>1517</v>
      </c>
      <c r="B7" s="381"/>
      <c r="C7" s="381">
        <v>56015.451074828889</v>
      </c>
      <c r="D7" s="381">
        <v>56015.451074828889</v>
      </c>
    </row>
    <row r="8" spans="1:4">
      <c r="A8" t="s">
        <v>1519</v>
      </c>
      <c r="B8" s="381">
        <v>39374.879999999997</v>
      </c>
      <c r="C8" s="381"/>
      <c r="D8" s="381">
        <v>39374.879999999997</v>
      </c>
    </row>
    <row r="9" spans="1:4">
      <c r="A9" t="s">
        <v>1521</v>
      </c>
      <c r="B9" s="381"/>
      <c r="C9" s="381">
        <v>156086.38234589135</v>
      </c>
      <c r="D9" s="381">
        <v>156086.38234589135</v>
      </c>
    </row>
    <row r="10" spans="1:4">
      <c r="A10" t="s">
        <v>1493</v>
      </c>
      <c r="B10" s="381"/>
      <c r="C10" s="381">
        <v>69317.239999999991</v>
      </c>
      <c r="D10" s="381">
        <v>69317.239999999991</v>
      </c>
    </row>
    <row r="11" spans="1:4">
      <c r="A11" t="s">
        <v>1504</v>
      </c>
      <c r="B11" s="381">
        <v>65106.808527986104</v>
      </c>
      <c r="C11" s="381"/>
      <c r="D11" s="381">
        <v>65106.808527986104</v>
      </c>
    </row>
    <row r="12" spans="1:4">
      <c r="A12" t="s">
        <v>1330</v>
      </c>
      <c r="B12" s="381">
        <v>6412.8600000000006</v>
      </c>
      <c r="C12" s="381"/>
      <c r="D12" s="381">
        <v>6412.8600000000006</v>
      </c>
    </row>
    <row r="13" spans="1:4">
      <c r="A13" t="s">
        <v>1505</v>
      </c>
      <c r="B13" s="381">
        <v>4710.5200000000004</v>
      </c>
      <c r="C13" s="381"/>
      <c r="D13" s="381">
        <v>4710.5200000000004</v>
      </c>
    </row>
    <row r="14" spans="1:4">
      <c r="A14" t="s">
        <v>1104</v>
      </c>
      <c r="B14" s="381">
        <v>223579.99675632885</v>
      </c>
      <c r="C14" s="381"/>
      <c r="D14" s="381">
        <v>223579.99675632885</v>
      </c>
    </row>
    <row r="15" spans="1:4">
      <c r="A15" t="s">
        <v>1352</v>
      </c>
      <c r="B15" s="381">
        <v>524821.01809398457</v>
      </c>
      <c r="C15" s="381"/>
      <c r="D15" s="381">
        <v>524821.01809398457</v>
      </c>
    </row>
    <row r="16" spans="1:4">
      <c r="A16" t="s">
        <v>1476</v>
      </c>
      <c r="B16" s="381">
        <v>42885.724697095473</v>
      </c>
      <c r="C16" s="381"/>
      <c r="D16" s="381">
        <v>42885.724697095473</v>
      </c>
    </row>
    <row r="17" spans="1:4">
      <c r="A17" t="s">
        <v>21</v>
      </c>
      <c r="B17" s="381"/>
      <c r="C17" s="381">
        <v>400065.67159333493</v>
      </c>
      <c r="D17" s="381">
        <v>400065.67159333493</v>
      </c>
    </row>
    <row r="18" spans="1:4">
      <c r="A18" t="s">
        <v>1498</v>
      </c>
      <c r="B18" s="381">
        <v>37442.659999999996</v>
      </c>
      <c r="C18" s="381"/>
      <c r="D18" s="381">
        <v>37442.659999999996</v>
      </c>
    </row>
    <row r="19" spans="1:4">
      <c r="A19" t="s">
        <v>1502</v>
      </c>
      <c r="B19" s="381">
        <v>262618.67277778499</v>
      </c>
      <c r="C19" s="381"/>
      <c r="D19" s="381">
        <v>262618.67277778499</v>
      </c>
    </row>
    <row r="20" spans="1:4">
      <c r="A20" t="s">
        <v>32</v>
      </c>
      <c r="B20" s="381"/>
      <c r="C20" s="381">
        <v>41535.300000000003</v>
      </c>
      <c r="D20" s="381">
        <v>41535.300000000003</v>
      </c>
    </row>
    <row r="21" spans="1:4">
      <c r="A21" t="s">
        <v>1416</v>
      </c>
      <c r="B21" s="381"/>
      <c r="C21" s="381">
        <v>98.44</v>
      </c>
      <c r="D21" s="381">
        <v>98.44</v>
      </c>
    </row>
    <row r="22" spans="1:4">
      <c r="A22" t="s">
        <v>1483</v>
      </c>
      <c r="B22" s="381"/>
      <c r="C22" s="381">
        <v>110830.44000000002</v>
      </c>
      <c r="D22" s="381">
        <v>110830.44000000002</v>
      </c>
    </row>
    <row r="23" spans="1:4">
      <c r="A23" t="s">
        <v>1484</v>
      </c>
      <c r="B23" s="381">
        <v>358799.57</v>
      </c>
      <c r="C23" s="381"/>
      <c r="D23" s="381">
        <v>358799.57</v>
      </c>
    </row>
    <row r="24" spans="1:4">
      <c r="A24" t="s">
        <v>1187</v>
      </c>
      <c r="B24" s="381"/>
      <c r="C24" s="381">
        <v>232118.25399001027</v>
      </c>
      <c r="D24" s="381">
        <v>232118.25399001027</v>
      </c>
    </row>
    <row r="25" spans="1:4">
      <c r="A25" t="s">
        <v>1507</v>
      </c>
      <c r="B25" s="381"/>
      <c r="C25" s="381">
        <v>58649.61</v>
      </c>
      <c r="D25" s="381">
        <v>58649.61</v>
      </c>
    </row>
    <row r="26" spans="1:4">
      <c r="A26" t="s">
        <v>1500</v>
      </c>
      <c r="B26" s="381"/>
      <c r="C26" s="381">
        <v>70436.200000000012</v>
      </c>
      <c r="D26" s="381">
        <v>70436.200000000012</v>
      </c>
    </row>
    <row r="27" spans="1:4">
      <c r="A27" t="s">
        <v>1366</v>
      </c>
      <c r="B27" s="381">
        <v>29789.401126801225</v>
      </c>
      <c r="C27" s="381"/>
      <c r="D27" s="381">
        <v>29789.401126801225</v>
      </c>
    </row>
    <row r="28" spans="1:4">
      <c r="A28" t="s">
        <v>1531</v>
      </c>
      <c r="B28" s="381"/>
      <c r="C28" s="381">
        <v>16520.735273727085</v>
      </c>
      <c r="D28" s="381">
        <v>16520.735273727085</v>
      </c>
    </row>
    <row r="29" spans="1:4">
      <c r="A29" t="s">
        <v>1086</v>
      </c>
      <c r="B29" s="381">
        <v>206944.42882658431</v>
      </c>
      <c r="C29" s="381"/>
      <c r="D29" s="381">
        <v>206944.42882658431</v>
      </c>
    </row>
    <row r="30" spans="1:4">
      <c r="A30" t="s">
        <v>1515</v>
      </c>
      <c r="B30" s="381">
        <v>9425.42</v>
      </c>
      <c r="C30" s="381"/>
      <c r="D30" s="381">
        <v>9425.42</v>
      </c>
    </row>
    <row r="31" spans="1:4">
      <c r="A31" t="s">
        <v>1318</v>
      </c>
      <c r="B31" s="381">
        <v>127769.88292181736</v>
      </c>
      <c r="C31" s="381"/>
      <c r="D31" s="381">
        <v>127769.88292181736</v>
      </c>
    </row>
    <row r="32" spans="1:4">
      <c r="A32" t="s">
        <v>1114</v>
      </c>
      <c r="B32" s="381">
        <v>4321.34</v>
      </c>
      <c r="C32" s="381"/>
      <c r="D32" s="381">
        <v>4321.34</v>
      </c>
    </row>
    <row r="33" spans="1:4">
      <c r="A33" t="s">
        <v>1301</v>
      </c>
      <c r="B33" s="381"/>
      <c r="C33" s="381">
        <v>50777.09</v>
      </c>
      <c r="D33" s="381">
        <v>50777.09</v>
      </c>
    </row>
    <row r="34" spans="1:4">
      <c r="A34" t="s">
        <v>52</v>
      </c>
      <c r="B34" s="381">
        <v>89380.832610161495</v>
      </c>
      <c r="C34" s="381"/>
      <c r="D34" s="381">
        <v>89380.832610161495</v>
      </c>
    </row>
    <row r="35" spans="1:4">
      <c r="A35" t="s">
        <v>1479</v>
      </c>
      <c r="B35" s="381"/>
      <c r="C35" s="381">
        <v>45951.660000000011</v>
      </c>
      <c r="D35" s="381">
        <v>45951.660000000011</v>
      </c>
    </row>
    <row r="36" spans="1:4">
      <c r="A36" t="s">
        <v>1474</v>
      </c>
      <c r="B36" s="381">
        <v>34770.249060391026</v>
      </c>
      <c r="C36" s="381"/>
      <c r="D36" s="381">
        <v>34770.249060391026</v>
      </c>
    </row>
    <row r="37" spans="1:4">
      <c r="A37" t="s">
        <v>1525</v>
      </c>
      <c r="B37" s="381">
        <v>240858.83609202513</v>
      </c>
      <c r="C37" s="381"/>
      <c r="D37" s="381">
        <v>240858.83609202513</v>
      </c>
    </row>
    <row r="38" spans="1:4">
      <c r="A38" t="s">
        <v>1499</v>
      </c>
      <c r="B38" s="381"/>
      <c r="C38" s="381">
        <v>828060.2126757435</v>
      </c>
      <c r="D38" s="381">
        <v>828060.2126757435</v>
      </c>
    </row>
    <row r="39" spans="1:4">
      <c r="A39" t="s">
        <v>60</v>
      </c>
      <c r="B39" s="381"/>
      <c r="C39" s="381">
        <v>285730.08912790468</v>
      </c>
      <c r="D39" s="381">
        <v>285730.08912790468</v>
      </c>
    </row>
    <row r="40" spans="1:4">
      <c r="A40" t="s">
        <v>1524</v>
      </c>
      <c r="B40" s="381"/>
      <c r="C40" s="381">
        <v>21543.75</v>
      </c>
      <c r="D40" s="381">
        <v>21543.75</v>
      </c>
    </row>
    <row r="41" spans="1:4">
      <c r="A41" t="s">
        <v>1509</v>
      </c>
      <c r="B41" s="381"/>
      <c r="C41" s="381">
        <v>31404.080000000009</v>
      </c>
      <c r="D41" s="381">
        <v>31404.080000000009</v>
      </c>
    </row>
    <row r="42" spans="1:4">
      <c r="A42" t="s">
        <v>1477</v>
      </c>
      <c r="B42" s="381">
        <v>3590867.8367843912</v>
      </c>
      <c r="C42" s="381"/>
      <c r="D42" s="381">
        <v>3590867.8367843912</v>
      </c>
    </row>
    <row r="43" spans="1:4">
      <c r="A43" t="s">
        <v>1486</v>
      </c>
      <c r="B43" s="381">
        <v>5889.8658627923751</v>
      </c>
      <c r="C43" s="381"/>
      <c r="D43" s="381">
        <v>5889.8658627923751</v>
      </c>
    </row>
    <row r="44" spans="1:4">
      <c r="A44" t="s">
        <v>1520</v>
      </c>
      <c r="B44" s="381"/>
      <c r="C44" s="381">
        <v>81482.02</v>
      </c>
      <c r="D44" s="381">
        <v>81482.02</v>
      </c>
    </row>
    <row r="45" spans="1:4">
      <c r="A45" t="s">
        <v>1532</v>
      </c>
      <c r="B45" s="381"/>
      <c r="C45" s="381">
        <v>48881.709999999992</v>
      </c>
      <c r="D45" s="381">
        <v>48881.709999999992</v>
      </c>
    </row>
    <row r="46" spans="1:4">
      <c r="A46" t="s">
        <v>1494</v>
      </c>
      <c r="B46" s="381"/>
      <c r="C46" s="381">
        <v>46994.73000000001</v>
      </c>
      <c r="D46" s="381">
        <v>46994.73000000001</v>
      </c>
    </row>
    <row r="47" spans="1:4">
      <c r="A47" t="s">
        <v>1215</v>
      </c>
      <c r="B47" s="381"/>
      <c r="C47" s="381">
        <v>308122.95736980333</v>
      </c>
      <c r="D47" s="381">
        <v>308122.95736980333</v>
      </c>
    </row>
    <row r="48" spans="1:4">
      <c r="A48" t="s">
        <v>1495</v>
      </c>
      <c r="B48" s="381">
        <v>15790.560000000001</v>
      </c>
      <c r="C48" s="381"/>
      <c r="D48" s="381">
        <v>15790.560000000001</v>
      </c>
    </row>
    <row r="49" spans="1:4">
      <c r="A49" t="s">
        <v>1482</v>
      </c>
      <c r="B49" s="381"/>
      <c r="C49" s="381">
        <v>7682.4399999999987</v>
      </c>
      <c r="D49" s="381">
        <v>7682.4399999999987</v>
      </c>
    </row>
    <row r="50" spans="1:4">
      <c r="A50" t="s">
        <v>1147</v>
      </c>
      <c r="B50" s="381">
        <v>124796.16</v>
      </c>
      <c r="C50" s="381"/>
      <c r="D50" s="381">
        <v>124796.16</v>
      </c>
    </row>
    <row r="51" spans="1:4">
      <c r="A51" t="s">
        <v>1156</v>
      </c>
      <c r="B51" s="381"/>
      <c r="C51" s="381">
        <v>330963.34642042016</v>
      </c>
      <c r="D51" s="381">
        <v>330963.34642042016</v>
      </c>
    </row>
    <row r="52" spans="1:4">
      <c r="A52" t="s">
        <v>134</v>
      </c>
      <c r="B52" s="381">
        <v>53416.380635274225</v>
      </c>
      <c r="C52" s="381"/>
      <c r="D52" s="381">
        <v>53416.380635274225</v>
      </c>
    </row>
    <row r="53" spans="1:4">
      <c r="A53" t="s">
        <v>147</v>
      </c>
      <c r="B53" s="381"/>
      <c r="C53" s="381">
        <v>336712.0189372545</v>
      </c>
      <c r="D53" s="381">
        <v>336712.0189372545</v>
      </c>
    </row>
    <row r="54" spans="1:4">
      <c r="A54" t="s">
        <v>1522</v>
      </c>
      <c r="B54" s="381">
        <v>56470.51685140084</v>
      </c>
      <c r="C54" s="381"/>
      <c r="D54" s="381">
        <v>56470.51685140084</v>
      </c>
    </row>
    <row r="55" spans="1:4">
      <c r="A55" t="s">
        <v>1511</v>
      </c>
      <c r="B55" s="381"/>
      <c r="C55" s="381">
        <v>181092.78000000003</v>
      </c>
      <c r="D55" s="381">
        <v>181092.78000000003</v>
      </c>
    </row>
    <row r="56" spans="1:4">
      <c r="A56" t="s">
        <v>1508</v>
      </c>
      <c r="B56" s="381"/>
      <c r="C56" s="381">
        <v>42016.789999999994</v>
      </c>
      <c r="D56" s="381">
        <v>42016.789999999994</v>
      </c>
    </row>
    <row r="57" spans="1:4">
      <c r="A57" t="s">
        <v>176</v>
      </c>
      <c r="B57" s="381">
        <v>17481.096937310769</v>
      </c>
      <c r="C57" s="381"/>
      <c r="D57" s="381">
        <v>17481.096937310769</v>
      </c>
    </row>
    <row r="58" spans="1:4">
      <c r="A58" t="s">
        <v>1518</v>
      </c>
      <c r="B58" s="381"/>
      <c r="C58" s="381">
        <v>144982.5</v>
      </c>
      <c r="D58" s="381">
        <v>144982.5</v>
      </c>
    </row>
    <row r="59" spans="1:4">
      <c r="A59" t="s">
        <v>1103</v>
      </c>
      <c r="B59" s="381"/>
      <c r="C59" s="381">
        <v>83985.739999999991</v>
      </c>
      <c r="D59" s="381">
        <v>83985.739999999991</v>
      </c>
    </row>
    <row r="60" spans="1:4">
      <c r="A60" t="s">
        <v>1101</v>
      </c>
      <c r="B60" s="381">
        <v>267490.24718848936</v>
      </c>
      <c r="C60" s="381">
        <v>236885.66597931131</v>
      </c>
      <c r="D60" s="381">
        <v>504375.91316780064</v>
      </c>
    </row>
    <row r="61" spans="1:4">
      <c r="A61" t="s">
        <v>202</v>
      </c>
      <c r="B61" s="381"/>
      <c r="C61" s="381">
        <v>480219.16384776554</v>
      </c>
      <c r="D61" s="381">
        <v>480219.16384776554</v>
      </c>
    </row>
    <row r="62" spans="1:4">
      <c r="A62" t="s">
        <v>1497</v>
      </c>
      <c r="B62" s="381">
        <v>6953.8069612719974</v>
      </c>
      <c r="C62" s="381"/>
      <c r="D62" s="381">
        <v>6953.8069612719974</v>
      </c>
    </row>
    <row r="63" spans="1:4">
      <c r="A63" t="s">
        <v>1487</v>
      </c>
      <c r="B63" s="381">
        <v>336593.18586826383</v>
      </c>
      <c r="C63" s="381"/>
      <c r="D63" s="381">
        <v>336593.18586826383</v>
      </c>
    </row>
    <row r="64" spans="1:4">
      <c r="A64" t="s">
        <v>1284</v>
      </c>
      <c r="B64" s="381"/>
      <c r="C64" s="381">
        <v>34910.458161284623</v>
      </c>
      <c r="D64" s="381">
        <v>34910.458161284623</v>
      </c>
    </row>
    <row r="65" spans="1:4">
      <c r="A65" t="s">
        <v>1529</v>
      </c>
      <c r="B65" s="381"/>
      <c r="C65" s="381">
        <v>18694.28</v>
      </c>
      <c r="D65" s="381">
        <v>18694.28</v>
      </c>
    </row>
    <row r="66" spans="1:4">
      <c r="A66" t="s">
        <v>1514</v>
      </c>
      <c r="B66" s="381"/>
      <c r="C66" s="381">
        <v>227991.45000000013</v>
      </c>
      <c r="D66" s="381">
        <v>227991.45000000013</v>
      </c>
    </row>
    <row r="67" spans="1:4">
      <c r="A67" t="s">
        <v>1478</v>
      </c>
      <c r="B67" s="381"/>
      <c r="C67" s="381">
        <v>6580.1</v>
      </c>
      <c r="D67" s="381">
        <v>6580.1</v>
      </c>
    </row>
    <row r="68" spans="1:4">
      <c r="A68" t="s">
        <v>1496</v>
      </c>
      <c r="B68" s="381"/>
      <c r="C68" s="381">
        <v>143305.77430455489</v>
      </c>
      <c r="D68" s="381">
        <v>143305.77430455489</v>
      </c>
    </row>
    <row r="69" spans="1:4">
      <c r="A69" t="s">
        <v>1190</v>
      </c>
      <c r="B69" s="381"/>
      <c r="C69" s="381">
        <v>199919.32845213788</v>
      </c>
      <c r="D69" s="381">
        <v>199919.32845213788</v>
      </c>
    </row>
    <row r="70" spans="1:4">
      <c r="A70" t="s">
        <v>1512</v>
      </c>
      <c r="B70" s="381"/>
      <c r="C70" s="381">
        <v>88913.203541620023</v>
      </c>
      <c r="D70" s="381">
        <v>88913.203541620023</v>
      </c>
    </row>
    <row r="71" spans="1:4">
      <c r="A71" t="s">
        <v>1488</v>
      </c>
      <c r="B71" s="381">
        <v>29677.223240225503</v>
      </c>
      <c r="C71" s="381"/>
      <c r="D71" s="381">
        <v>29677.223240225503</v>
      </c>
    </row>
    <row r="72" spans="1:4">
      <c r="A72" t="s">
        <v>1485</v>
      </c>
      <c r="B72" s="381">
        <v>57302.45</v>
      </c>
      <c r="C72" s="381">
        <v>77838.064554615572</v>
      </c>
      <c r="D72" s="381">
        <v>135140.51455461557</v>
      </c>
    </row>
    <row r="73" spans="1:4">
      <c r="A73" t="s">
        <v>1345</v>
      </c>
      <c r="B73" s="381">
        <v>99743.5</v>
      </c>
      <c r="C73" s="381"/>
      <c r="D73" s="381">
        <v>99743.5</v>
      </c>
    </row>
    <row r="74" spans="1:4">
      <c r="A74" t="s">
        <v>1506</v>
      </c>
      <c r="B74" s="381">
        <v>10686.59</v>
      </c>
      <c r="C74" s="381"/>
      <c r="D74" s="381">
        <v>10686.59</v>
      </c>
    </row>
    <row r="75" spans="1:4">
      <c r="A75" t="s">
        <v>1475</v>
      </c>
      <c r="B75" s="381">
        <v>12369.22</v>
      </c>
      <c r="C75" s="381">
        <v>12679.31</v>
      </c>
      <c r="D75" s="381">
        <v>25048.53</v>
      </c>
    </row>
    <row r="76" spans="1:4">
      <c r="A76" t="s">
        <v>208</v>
      </c>
      <c r="B76" s="381"/>
      <c r="C76" s="381">
        <v>458018.53514317726</v>
      </c>
      <c r="D76" s="381">
        <v>458018.53514317726</v>
      </c>
    </row>
    <row r="77" spans="1:4">
      <c r="A77" t="s">
        <v>215</v>
      </c>
      <c r="B77" s="381"/>
      <c r="C77" s="381">
        <v>369543.69460441475</v>
      </c>
      <c r="D77" s="381">
        <v>369543.69460441475</v>
      </c>
    </row>
    <row r="78" spans="1:4">
      <c r="A78" t="s">
        <v>1526</v>
      </c>
      <c r="B78" s="381"/>
      <c r="C78" s="381">
        <v>12018.009999999998</v>
      </c>
      <c r="D78" s="381">
        <v>12018.009999999998</v>
      </c>
    </row>
    <row r="79" spans="1:4">
      <c r="A79" t="s">
        <v>1349</v>
      </c>
      <c r="B79" s="381"/>
      <c r="C79" s="381">
        <v>40072.460346324202</v>
      </c>
      <c r="D79" s="381">
        <v>40072.460346324202</v>
      </c>
    </row>
    <row r="80" spans="1:4">
      <c r="A80" t="s">
        <v>223</v>
      </c>
      <c r="B80" s="381">
        <v>6879.7100000000009</v>
      </c>
      <c r="C80" s="381"/>
      <c r="D80" s="381">
        <v>6879.7100000000009</v>
      </c>
    </row>
    <row r="81" spans="1:4">
      <c r="A81" t="s">
        <v>1490</v>
      </c>
      <c r="B81" s="381">
        <v>23637.39534612478</v>
      </c>
      <c r="C81" s="381"/>
      <c r="D81" s="381">
        <v>23637.39534612478</v>
      </c>
    </row>
    <row r="82" spans="1:4">
      <c r="A82" t="s">
        <v>229</v>
      </c>
      <c r="B82" s="381">
        <v>7465.6838252401594</v>
      </c>
      <c r="C82" s="381">
        <v>1741074.5308919034</v>
      </c>
      <c r="D82" s="381">
        <v>1748540.2147171437</v>
      </c>
    </row>
    <row r="83" spans="1:4">
      <c r="A83" t="s">
        <v>1327</v>
      </c>
      <c r="B83" s="381">
        <v>136220.37736320685</v>
      </c>
      <c r="C83" s="381"/>
      <c r="D83" s="381">
        <v>136220.37736320685</v>
      </c>
    </row>
    <row r="84" spans="1:4">
      <c r="A84" t="s">
        <v>1516</v>
      </c>
      <c r="B84" s="381"/>
      <c r="C84" s="381">
        <v>3637.7699999999995</v>
      </c>
      <c r="D84" s="381">
        <v>3637.7699999999995</v>
      </c>
    </row>
    <row r="85" spans="1:4">
      <c r="A85" t="s">
        <v>1501</v>
      </c>
      <c r="B85" s="381">
        <v>8702.5313539156905</v>
      </c>
      <c r="C85" s="381"/>
      <c r="D85" s="381">
        <v>8702.5313539156905</v>
      </c>
    </row>
    <row r="86" spans="1:4">
      <c r="A86" t="s">
        <v>1481</v>
      </c>
      <c r="B86" s="381">
        <v>20000.440000000002</v>
      </c>
      <c r="C86" s="381"/>
      <c r="D86" s="381">
        <v>20000.440000000002</v>
      </c>
    </row>
    <row r="87" spans="1:4">
      <c r="A87" t="s">
        <v>1523</v>
      </c>
      <c r="B87" s="381"/>
      <c r="C87" s="381">
        <v>3374.21</v>
      </c>
      <c r="D87" s="381">
        <v>3374.21</v>
      </c>
    </row>
    <row r="88" spans="1:4">
      <c r="A88" t="s">
        <v>1105</v>
      </c>
      <c r="B88" s="381">
        <v>43710.418079431111</v>
      </c>
      <c r="C88" s="381"/>
      <c r="D88" s="381">
        <v>43710.418079431111</v>
      </c>
    </row>
    <row r="89" spans="1:4">
      <c r="A89" t="s">
        <v>1106</v>
      </c>
      <c r="B89" s="381">
        <v>268322.28420715826</v>
      </c>
      <c r="C89" s="381"/>
      <c r="D89" s="381">
        <v>268322.28420715826</v>
      </c>
    </row>
    <row r="90" spans="1:4">
      <c r="A90" t="s">
        <v>277</v>
      </c>
      <c r="B90" s="381"/>
      <c r="C90" s="381">
        <v>134421.98736320686</v>
      </c>
      <c r="D90" s="381">
        <v>134421.98736320686</v>
      </c>
    </row>
    <row r="91" spans="1:4">
      <c r="A91" t="s">
        <v>1480</v>
      </c>
      <c r="B91" s="381"/>
      <c r="C91" s="381">
        <v>3932.84</v>
      </c>
      <c r="D91" s="381">
        <v>3932.84</v>
      </c>
    </row>
    <row r="92" spans="1:4">
      <c r="A92" t="s">
        <v>1503</v>
      </c>
      <c r="B92" s="381"/>
      <c r="C92" s="381">
        <v>202587.39729278762</v>
      </c>
      <c r="D92" s="381">
        <v>202587.39729278762</v>
      </c>
    </row>
    <row r="93" spans="1:4">
      <c r="A93" t="s">
        <v>1530</v>
      </c>
      <c r="B93" s="381"/>
      <c r="C93" s="381">
        <v>68354.184706845757</v>
      </c>
      <c r="D93" s="381">
        <v>68354.184706845757</v>
      </c>
    </row>
    <row r="94" spans="1:4">
      <c r="A94" t="s">
        <v>294</v>
      </c>
      <c r="B94" s="381"/>
      <c r="C94" s="381">
        <v>5787</v>
      </c>
      <c r="D94" s="381">
        <v>5787</v>
      </c>
    </row>
    <row r="95" spans="1:4">
      <c r="A95" t="s">
        <v>1350</v>
      </c>
      <c r="B95" s="381"/>
      <c r="C95" s="381">
        <v>99657.900930770047</v>
      </c>
      <c r="D95" s="381">
        <v>99657.900930770047</v>
      </c>
    </row>
    <row r="96" spans="1:4">
      <c r="A96" t="s">
        <v>1513</v>
      </c>
      <c r="B96" s="381">
        <v>132058.48941114309</v>
      </c>
      <c r="C96" s="381"/>
      <c r="D96" s="381">
        <v>132058.48941114309</v>
      </c>
    </row>
    <row r="97" spans="1:4">
      <c r="A97" t="s">
        <v>322</v>
      </c>
      <c r="B97" s="381"/>
      <c r="C97" s="381">
        <v>2035881.9523984403</v>
      </c>
      <c r="D97" s="381">
        <v>2035881.9523984403</v>
      </c>
    </row>
    <row r="98" spans="1:4">
      <c r="A98" t="s">
        <v>1489</v>
      </c>
      <c r="B98" s="381"/>
      <c r="C98" s="381">
        <v>93365.557265320473</v>
      </c>
      <c r="D98" s="381">
        <v>93365.557265320473</v>
      </c>
    </row>
    <row r="99" spans="1:4">
      <c r="A99" t="s">
        <v>341</v>
      </c>
      <c r="B99" s="381">
        <v>7641539.0714066019</v>
      </c>
      <c r="C99" s="381">
        <v>10887722.468593398</v>
      </c>
      <c r="D99" s="381">
        <v>18529261.539999995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9"/>
  <sheetViews>
    <sheetView topLeftCell="A109" workbookViewId="0">
      <selection activeCell="M31" sqref="M31"/>
    </sheetView>
  </sheetViews>
  <sheetFormatPr defaultRowHeight="15"/>
  <cols>
    <col min="1" max="1" width="40.5703125" bestFit="1" customWidth="1"/>
    <col min="2" max="2" width="24.7109375" customWidth="1"/>
    <col min="3" max="3" width="14.85546875" customWidth="1"/>
    <col min="4" max="4" width="20.28515625" style="85" bestFit="1" customWidth="1"/>
    <col min="5" max="5" width="20.28515625" bestFit="1" customWidth="1"/>
  </cols>
  <sheetData>
    <row r="1" spans="1:4">
      <c r="A1" s="380" t="s">
        <v>831</v>
      </c>
      <c r="B1" t="s">
        <v>1539</v>
      </c>
    </row>
    <row r="3" spans="1:4">
      <c r="A3" s="380" t="s">
        <v>343</v>
      </c>
      <c r="B3" s="380" t="s">
        <v>3</v>
      </c>
      <c r="C3" t="s">
        <v>1537</v>
      </c>
      <c r="D3" s="85" t="s">
        <v>1538</v>
      </c>
    </row>
    <row r="4" spans="1:4">
      <c r="A4" t="s">
        <v>9</v>
      </c>
      <c r="B4" t="s">
        <v>10</v>
      </c>
      <c r="C4" s="381">
        <v>8</v>
      </c>
      <c r="D4" s="85">
        <v>17681.62</v>
      </c>
    </row>
    <row r="5" spans="1:4">
      <c r="B5" t="s">
        <v>12</v>
      </c>
      <c r="C5" s="381">
        <v>2</v>
      </c>
      <c r="D5" s="85">
        <v>1286</v>
      </c>
    </row>
    <row r="6" spans="1:4">
      <c r="B6" t="s">
        <v>13</v>
      </c>
      <c r="C6" s="381">
        <v>1</v>
      </c>
      <c r="D6" s="85">
        <v>360</v>
      </c>
    </row>
    <row r="7" spans="1:4">
      <c r="B7" t="s">
        <v>15</v>
      </c>
      <c r="C7" s="381">
        <v>3</v>
      </c>
      <c r="D7" s="85">
        <v>135</v>
      </c>
    </row>
    <row r="8" spans="1:4">
      <c r="A8" t="s">
        <v>20</v>
      </c>
      <c r="C8" s="381">
        <v>14</v>
      </c>
      <c r="D8" s="85">
        <v>19462.62</v>
      </c>
    </row>
    <row r="9" spans="1:4">
      <c r="A9" t="s">
        <v>21</v>
      </c>
      <c r="B9" t="s">
        <v>23</v>
      </c>
      <c r="C9" s="381">
        <v>85</v>
      </c>
      <c r="D9" s="85">
        <v>54655</v>
      </c>
    </row>
    <row r="10" spans="1:4">
      <c r="B10" t="s">
        <v>27</v>
      </c>
      <c r="C10" s="381">
        <v>1</v>
      </c>
      <c r="D10" s="85">
        <v>443</v>
      </c>
    </row>
    <row r="11" spans="1:4">
      <c r="A11" t="s">
        <v>31</v>
      </c>
      <c r="C11" s="381">
        <v>86</v>
      </c>
      <c r="D11" s="85">
        <v>55098</v>
      </c>
    </row>
    <row r="12" spans="1:4">
      <c r="A12" t="s">
        <v>32</v>
      </c>
      <c r="B12" t="s">
        <v>34</v>
      </c>
      <c r="C12" s="381">
        <v>25</v>
      </c>
      <c r="D12" s="85">
        <v>16075</v>
      </c>
    </row>
    <row r="13" spans="1:4">
      <c r="B13" t="s">
        <v>40</v>
      </c>
      <c r="C13" s="381">
        <v>2</v>
      </c>
      <c r="D13" s="85">
        <v>1286</v>
      </c>
    </row>
    <row r="14" spans="1:4">
      <c r="B14" t="s">
        <v>41</v>
      </c>
      <c r="C14" s="381">
        <v>1</v>
      </c>
      <c r="D14" s="85">
        <v>3239.34</v>
      </c>
    </row>
    <row r="15" spans="1:4">
      <c r="B15" t="s">
        <v>42</v>
      </c>
      <c r="C15" s="381">
        <v>2</v>
      </c>
      <c r="D15" s="85">
        <v>3882.34</v>
      </c>
    </row>
    <row r="16" spans="1:4">
      <c r="A16" t="s">
        <v>47</v>
      </c>
      <c r="C16" s="381">
        <v>30</v>
      </c>
      <c r="D16" s="85">
        <v>24482.68</v>
      </c>
    </row>
    <row r="17" spans="1:4">
      <c r="A17" t="s">
        <v>48</v>
      </c>
      <c r="B17" t="s">
        <v>49</v>
      </c>
      <c r="C17" s="381">
        <v>2</v>
      </c>
      <c r="D17" s="85">
        <v>3882.34</v>
      </c>
    </row>
    <row r="18" spans="1:4">
      <c r="B18" t="s">
        <v>50</v>
      </c>
      <c r="C18" s="381">
        <v>113</v>
      </c>
      <c r="D18" s="85">
        <v>109518.23999999999</v>
      </c>
    </row>
    <row r="19" spans="1:4">
      <c r="A19" t="s">
        <v>51</v>
      </c>
      <c r="C19" s="381">
        <v>115</v>
      </c>
      <c r="D19" s="85">
        <v>113400.57999999999</v>
      </c>
    </row>
    <row r="20" spans="1:4">
      <c r="A20" t="s">
        <v>52</v>
      </c>
      <c r="B20" t="s">
        <v>53</v>
      </c>
      <c r="C20" s="381">
        <v>2</v>
      </c>
      <c r="D20" s="85">
        <v>1286</v>
      </c>
    </row>
    <row r="21" spans="1:4">
      <c r="B21" t="s">
        <v>54</v>
      </c>
      <c r="C21" s="381">
        <v>2</v>
      </c>
      <c r="D21" s="85">
        <v>6478.68</v>
      </c>
    </row>
    <row r="22" spans="1:4">
      <c r="A22" t="s">
        <v>59</v>
      </c>
      <c r="C22" s="381">
        <v>4</v>
      </c>
      <c r="D22" s="85">
        <v>7764.68</v>
      </c>
    </row>
    <row r="23" spans="1:4">
      <c r="A23" t="s">
        <v>60</v>
      </c>
      <c r="B23" t="s">
        <v>61</v>
      </c>
      <c r="C23" s="381">
        <v>4</v>
      </c>
      <c r="D23" s="85">
        <v>2372</v>
      </c>
    </row>
    <row r="24" spans="1:4">
      <c r="B24" t="s">
        <v>62</v>
      </c>
      <c r="C24" s="381">
        <v>11</v>
      </c>
      <c r="D24" s="85">
        <v>7073</v>
      </c>
    </row>
    <row r="25" spans="1:4">
      <c r="B25" t="s">
        <v>63</v>
      </c>
      <c r="C25" s="381">
        <v>1</v>
      </c>
      <c r="D25" s="85">
        <v>643</v>
      </c>
    </row>
    <row r="26" spans="1:4">
      <c r="B26" t="s">
        <v>69</v>
      </c>
      <c r="C26" s="381">
        <v>1</v>
      </c>
      <c r="D26" s="85">
        <v>643</v>
      </c>
    </row>
    <row r="27" spans="1:4">
      <c r="B27" t="s">
        <v>75</v>
      </c>
      <c r="C27" s="381">
        <v>7</v>
      </c>
      <c r="D27" s="85">
        <v>4501</v>
      </c>
    </row>
    <row r="28" spans="1:4">
      <c r="B28" t="s">
        <v>78</v>
      </c>
      <c r="C28" s="381">
        <v>3</v>
      </c>
      <c r="D28" s="85">
        <v>135</v>
      </c>
    </row>
    <row r="29" spans="1:4">
      <c r="A29" t="s">
        <v>79</v>
      </c>
      <c r="C29" s="381">
        <v>27</v>
      </c>
      <c r="D29" s="85">
        <v>15367</v>
      </c>
    </row>
    <row r="30" spans="1:4">
      <c r="A30" t="s">
        <v>80</v>
      </c>
      <c r="B30" t="s">
        <v>83</v>
      </c>
      <c r="C30" s="381">
        <v>1</v>
      </c>
      <c r="D30" s="85">
        <v>3239.34</v>
      </c>
    </row>
    <row r="31" spans="1:4">
      <c r="B31" t="s">
        <v>86</v>
      </c>
      <c r="C31" s="381">
        <v>21</v>
      </c>
      <c r="D31" s="85">
        <v>13503</v>
      </c>
    </row>
    <row r="32" spans="1:4">
      <c r="B32" t="s">
        <v>89</v>
      </c>
      <c r="C32" s="381">
        <v>38</v>
      </c>
      <c r="D32" s="85">
        <v>24434</v>
      </c>
    </row>
    <row r="33" spans="1:4">
      <c r="B33" t="s">
        <v>90</v>
      </c>
      <c r="C33" s="381">
        <v>18</v>
      </c>
      <c r="D33" s="85">
        <v>11574</v>
      </c>
    </row>
    <row r="34" spans="1:4">
      <c r="B34" t="s">
        <v>93</v>
      </c>
      <c r="C34" s="381">
        <v>6</v>
      </c>
      <c r="D34" s="85">
        <v>3858</v>
      </c>
    </row>
    <row r="35" spans="1:4">
      <c r="B35" t="s">
        <v>95</v>
      </c>
      <c r="C35" s="381">
        <v>3</v>
      </c>
      <c r="D35" s="85">
        <v>1929</v>
      </c>
    </row>
    <row r="36" spans="1:4">
      <c r="A36" t="s">
        <v>96</v>
      </c>
      <c r="C36" s="381">
        <v>87</v>
      </c>
      <c r="D36" s="85">
        <v>58537.34</v>
      </c>
    </row>
    <row r="37" spans="1:4">
      <c r="A37" t="s">
        <v>97</v>
      </c>
      <c r="B37" t="s">
        <v>99</v>
      </c>
      <c r="C37" s="381">
        <v>1</v>
      </c>
      <c r="D37" s="85">
        <v>643</v>
      </c>
    </row>
    <row r="38" spans="1:4">
      <c r="B38" t="s">
        <v>103</v>
      </c>
      <c r="C38" s="381">
        <v>2</v>
      </c>
      <c r="D38" s="85">
        <v>3620.42</v>
      </c>
    </row>
    <row r="39" spans="1:4">
      <c r="B39" t="s">
        <v>104</v>
      </c>
      <c r="C39" s="381">
        <v>111</v>
      </c>
      <c r="D39" s="85">
        <v>65473</v>
      </c>
    </row>
    <row r="40" spans="1:4">
      <c r="A40" t="s">
        <v>106</v>
      </c>
      <c r="C40" s="381">
        <v>114</v>
      </c>
      <c r="D40" s="85">
        <v>69736.42</v>
      </c>
    </row>
    <row r="41" spans="1:4">
      <c r="A41" t="s">
        <v>107</v>
      </c>
      <c r="B41" t="s">
        <v>109</v>
      </c>
      <c r="C41" s="381">
        <v>12</v>
      </c>
      <c r="D41" s="85">
        <v>16679.98</v>
      </c>
    </row>
    <row r="42" spans="1:4">
      <c r="B42" t="s">
        <v>111</v>
      </c>
      <c r="C42" s="381">
        <v>29</v>
      </c>
      <c r="D42" s="85">
        <v>18385.080000000002</v>
      </c>
    </row>
    <row r="43" spans="1:4">
      <c r="A43" t="s">
        <v>112</v>
      </c>
      <c r="C43" s="381">
        <v>41</v>
      </c>
      <c r="D43" s="85">
        <v>35065.06</v>
      </c>
    </row>
    <row r="44" spans="1:4">
      <c r="A44" t="s">
        <v>113</v>
      </c>
      <c r="B44" t="s">
        <v>118</v>
      </c>
      <c r="C44" s="381">
        <v>1</v>
      </c>
      <c r="D44" s="85">
        <v>3239.34</v>
      </c>
    </row>
    <row r="45" spans="1:4">
      <c r="B45" t="s">
        <v>125</v>
      </c>
      <c r="C45" s="381">
        <v>15</v>
      </c>
      <c r="D45" s="85">
        <v>8445</v>
      </c>
    </row>
    <row r="46" spans="1:4">
      <c r="B46" t="s">
        <v>129</v>
      </c>
      <c r="C46" s="381">
        <v>8</v>
      </c>
      <c r="D46" s="85">
        <v>5144</v>
      </c>
    </row>
    <row r="47" spans="1:4">
      <c r="B47" t="s">
        <v>131</v>
      </c>
      <c r="C47" s="381">
        <v>7</v>
      </c>
      <c r="D47" s="85">
        <v>8138.2800000000007</v>
      </c>
    </row>
    <row r="48" spans="1:4">
      <c r="A48" t="s">
        <v>133</v>
      </c>
      <c r="C48" s="381">
        <v>31</v>
      </c>
      <c r="D48" s="85">
        <v>24966.620000000003</v>
      </c>
    </row>
    <row r="49" spans="1:4">
      <c r="A49" t="s">
        <v>134</v>
      </c>
      <c r="B49" t="s">
        <v>136</v>
      </c>
      <c r="C49" s="381">
        <v>1</v>
      </c>
      <c r="D49" s="85">
        <v>45</v>
      </c>
    </row>
    <row r="50" spans="1:4">
      <c r="A50" t="s">
        <v>146</v>
      </c>
      <c r="C50" s="381">
        <v>1</v>
      </c>
      <c r="D50" s="85">
        <v>45</v>
      </c>
    </row>
    <row r="51" spans="1:4">
      <c r="A51" t="s">
        <v>147</v>
      </c>
      <c r="B51" t="s">
        <v>149</v>
      </c>
      <c r="C51" s="381">
        <v>1</v>
      </c>
      <c r="D51" s="85">
        <v>643</v>
      </c>
    </row>
    <row r="52" spans="1:4">
      <c r="B52" t="s">
        <v>150</v>
      </c>
      <c r="C52" s="381">
        <v>67</v>
      </c>
      <c r="D52" s="85">
        <v>42986.14</v>
      </c>
    </row>
    <row r="53" spans="1:4">
      <c r="B53" t="s">
        <v>151</v>
      </c>
      <c r="C53" s="381">
        <v>81</v>
      </c>
      <c r="D53" s="85">
        <v>52083</v>
      </c>
    </row>
    <row r="54" spans="1:4">
      <c r="B54" t="s">
        <v>152</v>
      </c>
      <c r="C54" s="381">
        <v>3</v>
      </c>
      <c r="D54" s="85">
        <v>5448.6200000000008</v>
      </c>
    </row>
    <row r="55" spans="1:4">
      <c r="B55" t="s">
        <v>153</v>
      </c>
      <c r="C55" s="381">
        <v>4</v>
      </c>
      <c r="D55" s="85">
        <v>7039.28</v>
      </c>
    </row>
    <row r="56" spans="1:4">
      <c r="B56" t="s">
        <v>154</v>
      </c>
      <c r="C56" s="381">
        <v>96</v>
      </c>
      <c r="D56" s="85">
        <v>46601.06</v>
      </c>
    </row>
    <row r="57" spans="1:4">
      <c r="B57" t="s">
        <v>155</v>
      </c>
      <c r="C57" s="381">
        <v>10</v>
      </c>
      <c r="D57" s="85">
        <v>6430</v>
      </c>
    </row>
    <row r="58" spans="1:4">
      <c r="B58" t="s">
        <v>156</v>
      </c>
      <c r="C58" s="381">
        <v>1</v>
      </c>
      <c r="D58" s="85">
        <v>643</v>
      </c>
    </row>
    <row r="59" spans="1:4">
      <c r="B59" t="s">
        <v>157</v>
      </c>
      <c r="C59" s="381">
        <v>103</v>
      </c>
      <c r="D59" s="85">
        <v>66229</v>
      </c>
    </row>
    <row r="60" spans="1:4">
      <c r="B60" t="s">
        <v>159</v>
      </c>
      <c r="C60" s="381">
        <v>43</v>
      </c>
      <c r="D60" s="85">
        <v>19449</v>
      </c>
    </row>
    <row r="61" spans="1:4">
      <c r="B61" t="s">
        <v>161</v>
      </c>
      <c r="C61" s="381">
        <v>9</v>
      </c>
      <c r="D61" s="85">
        <v>5787</v>
      </c>
    </row>
    <row r="62" spans="1:4">
      <c r="B62" t="s">
        <v>162</v>
      </c>
      <c r="C62" s="381">
        <v>29</v>
      </c>
      <c r="D62" s="85">
        <v>18647</v>
      </c>
    </row>
    <row r="63" spans="1:4">
      <c r="B63" t="s">
        <v>163</v>
      </c>
      <c r="C63" s="381">
        <v>31</v>
      </c>
      <c r="D63" s="85">
        <v>19890.28</v>
      </c>
    </row>
    <row r="64" spans="1:4">
      <c r="A64" t="s">
        <v>165</v>
      </c>
      <c r="C64" s="381">
        <v>478</v>
      </c>
      <c r="D64" s="85">
        <v>291876.38</v>
      </c>
    </row>
    <row r="65" spans="1:4">
      <c r="A65" t="s">
        <v>166</v>
      </c>
      <c r="B65" t="s">
        <v>167</v>
      </c>
      <c r="C65" s="381">
        <v>11</v>
      </c>
      <c r="D65" s="85">
        <v>7073</v>
      </c>
    </row>
    <row r="66" spans="1:4">
      <c r="B66" t="s">
        <v>168</v>
      </c>
      <c r="C66" s="381">
        <v>15</v>
      </c>
      <c r="D66" s="85">
        <v>1869</v>
      </c>
    </row>
    <row r="67" spans="1:4">
      <c r="B67" t="s">
        <v>172</v>
      </c>
      <c r="C67" s="381">
        <v>28</v>
      </c>
      <c r="D67" s="85">
        <v>17404</v>
      </c>
    </row>
    <row r="68" spans="1:4">
      <c r="B68" t="s">
        <v>173</v>
      </c>
      <c r="C68" s="381">
        <v>2</v>
      </c>
      <c r="D68" s="85">
        <v>1286</v>
      </c>
    </row>
    <row r="69" spans="1:4">
      <c r="A69" t="s">
        <v>175</v>
      </c>
      <c r="C69" s="381">
        <v>56</v>
      </c>
      <c r="D69" s="85">
        <v>27632</v>
      </c>
    </row>
    <row r="70" spans="1:4">
      <c r="A70" t="s">
        <v>176</v>
      </c>
      <c r="B70" t="s">
        <v>178</v>
      </c>
      <c r="C70" s="381">
        <v>7</v>
      </c>
      <c r="D70" s="85">
        <v>4501</v>
      </c>
    </row>
    <row r="71" spans="1:4">
      <c r="B71" t="s">
        <v>180</v>
      </c>
      <c r="C71" s="381">
        <v>3</v>
      </c>
      <c r="D71" s="85">
        <v>1929</v>
      </c>
    </row>
    <row r="72" spans="1:4">
      <c r="B72" t="s">
        <v>183</v>
      </c>
      <c r="C72" s="381">
        <v>1</v>
      </c>
      <c r="D72" s="85">
        <v>643</v>
      </c>
    </row>
    <row r="73" spans="1:4">
      <c r="A73" t="s">
        <v>184</v>
      </c>
      <c r="C73" s="381">
        <v>11</v>
      </c>
      <c r="D73" s="85">
        <v>7073</v>
      </c>
    </row>
    <row r="74" spans="1:4">
      <c r="A74" t="s">
        <v>185</v>
      </c>
      <c r="B74" t="s">
        <v>186</v>
      </c>
      <c r="C74" s="381">
        <v>1</v>
      </c>
      <c r="D74" s="85">
        <v>5080.2800000000007</v>
      </c>
    </row>
    <row r="75" spans="1:4">
      <c r="B75" t="s">
        <v>187</v>
      </c>
      <c r="C75" s="381">
        <v>1</v>
      </c>
      <c r="D75" s="85">
        <v>643</v>
      </c>
    </row>
    <row r="76" spans="1:4">
      <c r="B76" t="s">
        <v>189</v>
      </c>
      <c r="C76" s="381">
        <v>16</v>
      </c>
      <c r="D76" s="85">
        <v>10288</v>
      </c>
    </row>
    <row r="77" spans="1:4">
      <c r="B77" t="s">
        <v>190</v>
      </c>
      <c r="C77" s="381">
        <v>23</v>
      </c>
      <c r="D77" s="85">
        <v>14789</v>
      </c>
    </row>
    <row r="78" spans="1:4">
      <c r="B78" t="s">
        <v>191</v>
      </c>
      <c r="C78" s="381">
        <v>3</v>
      </c>
      <c r="D78" s="85">
        <v>15240.840000000002</v>
      </c>
    </row>
    <row r="79" spans="1:4">
      <c r="B79" t="s">
        <v>193</v>
      </c>
      <c r="C79" s="381">
        <v>1</v>
      </c>
      <c r="D79" s="85">
        <v>5710.28</v>
      </c>
    </row>
    <row r="80" spans="1:4">
      <c r="B80" t="s">
        <v>194</v>
      </c>
      <c r="C80" s="381">
        <v>6</v>
      </c>
      <c r="D80" s="85">
        <v>3858</v>
      </c>
    </row>
    <row r="81" spans="1:4">
      <c r="B81" t="s">
        <v>197</v>
      </c>
      <c r="C81" s="381">
        <v>3</v>
      </c>
      <c r="D81" s="85">
        <v>1929</v>
      </c>
    </row>
    <row r="82" spans="1:4">
      <c r="B82" t="s">
        <v>198</v>
      </c>
      <c r="C82" s="381">
        <v>1</v>
      </c>
      <c r="D82" s="85">
        <v>643</v>
      </c>
    </row>
    <row r="83" spans="1:4">
      <c r="A83" t="s">
        <v>201</v>
      </c>
      <c r="C83" s="381">
        <v>55</v>
      </c>
      <c r="D83" s="85">
        <v>58181.4</v>
      </c>
    </row>
    <row r="84" spans="1:4">
      <c r="A84" t="s">
        <v>202</v>
      </c>
      <c r="B84" t="s">
        <v>203</v>
      </c>
      <c r="C84" s="381">
        <v>15</v>
      </c>
      <c r="D84" s="85">
        <v>9645</v>
      </c>
    </row>
    <row r="85" spans="1:4">
      <c r="B85" t="s">
        <v>204</v>
      </c>
      <c r="C85" s="381">
        <v>2</v>
      </c>
      <c r="D85" s="85">
        <v>521.19000000000005</v>
      </c>
    </row>
    <row r="86" spans="1:4">
      <c r="B86" t="s">
        <v>205</v>
      </c>
      <c r="C86" s="381">
        <v>41</v>
      </c>
      <c r="D86" s="85">
        <v>17765</v>
      </c>
    </row>
    <row r="87" spans="1:4">
      <c r="A87" t="s">
        <v>207</v>
      </c>
      <c r="C87" s="381">
        <v>58</v>
      </c>
      <c r="D87" s="85">
        <v>27931.190000000002</v>
      </c>
    </row>
    <row r="88" spans="1:4">
      <c r="A88" t="s">
        <v>208</v>
      </c>
      <c r="B88" t="s">
        <v>209</v>
      </c>
      <c r="C88" s="381">
        <v>62</v>
      </c>
      <c r="D88" s="85">
        <v>39866</v>
      </c>
    </row>
    <row r="89" spans="1:4">
      <c r="B89" t="s">
        <v>210</v>
      </c>
      <c r="C89" s="381">
        <v>1</v>
      </c>
      <c r="D89" s="85">
        <v>643</v>
      </c>
    </row>
    <row r="90" spans="1:4">
      <c r="B90" t="s">
        <v>211</v>
      </c>
      <c r="C90" s="381">
        <v>1</v>
      </c>
      <c r="D90" s="85">
        <v>643</v>
      </c>
    </row>
    <row r="91" spans="1:4">
      <c r="B91" t="s">
        <v>212</v>
      </c>
      <c r="C91" s="381">
        <v>557</v>
      </c>
      <c r="D91" s="85">
        <v>301138</v>
      </c>
    </row>
    <row r="92" spans="1:4">
      <c r="B92" t="s">
        <v>213</v>
      </c>
      <c r="C92" s="381">
        <v>35</v>
      </c>
      <c r="D92" s="85">
        <v>15505</v>
      </c>
    </row>
    <row r="93" spans="1:4">
      <c r="A93" t="s">
        <v>214</v>
      </c>
      <c r="C93" s="381">
        <v>656</v>
      </c>
      <c r="D93" s="85">
        <v>357795</v>
      </c>
    </row>
    <row r="94" spans="1:4">
      <c r="A94" t="s">
        <v>215</v>
      </c>
      <c r="B94" t="s">
        <v>216</v>
      </c>
      <c r="C94" s="381">
        <v>16</v>
      </c>
      <c r="D94" s="85">
        <v>69865.98</v>
      </c>
    </row>
    <row r="95" spans="1:4">
      <c r="B95" t="s">
        <v>217</v>
      </c>
      <c r="C95" s="381">
        <v>1</v>
      </c>
      <c r="D95" s="85">
        <v>443</v>
      </c>
    </row>
    <row r="96" spans="1:4">
      <c r="B96" t="s">
        <v>218</v>
      </c>
      <c r="C96" s="381">
        <v>85</v>
      </c>
      <c r="D96" s="85">
        <v>34653.19</v>
      </c>
    </row>
    <row r="97" spans="1:4">
      <c r="A97" t="s">
        <v>222</v>
      </c>
      <c r="C97" s="381">
        <v>102</v>
      </c>
      <c r="D97" s="85">
        <v>104962.17</v>
      </c>
    </row>
    <row r="98" spans="1:4">
      <c r="A98" t="s">
        <v>229</v>
      </c>
      <c r="B98" t="s">
        <v>231</v>
      </c>
      <c r="C98" s="381">
        <v>35</v>
      </c>
      <c r="D98" s="85">
        <v>8197.2799999999988</v>
      </c>
    </row>
    <row r="99" spans="1:4">
      <c r="B99" t="s">
        <v>232</v>
      </c>
      <c r="C99" s="381">
        <v>5</v>
      </c>
      <c r="D99" s="85">
        <v>25450.460000000003</v>
      </c>
    </row>
    <row r="100" spans="1:4">
      <c r="A100" t="s">
        <v>234</v>
      </c>
      <c r="C100" s="381">
        <v>40</v>
      </c>
      <c r="D100" s="85">
        <v>33647.740000000005</v>
      </c>
    </row>
    <row r="101" spans="1:4">
      <c r="A101" t="s">
        <v>235</v>
      </c>
      <c r="B101" t="s">
        <v>241</v>
      </c>
      <c r="C101" s="381">
        <v>7</v>
      </c>
      <c r="D101" s="85">
        <v>6059.34</v>
      </c>
    </row>
    <row r="102" spans="1:4">
      <c r="A102" t="s">
        <v>249</v>
      </c>
      <c r="C102" s="381">
        <v>7</v>
      </c>
      <c r="D102" s="85">
        <v>6059.34</v>
      </c>
    </row>
    <row r="103" spans="1:4">
      <c r="A103" t="s">
        <v>250</v>
      </c>
      <c r="B103" t="s">
        <v>255</v>
      </c>
      <c r="C103" s="381">
        <v>1</v>
      </c>
      <c r="D103" s="85">
        <v>970.74</v>
      </c>
    </row>
    <row r="104" spans="1:4">
      <c r="B104" t="s">
        <v>256</v>
      </c>
      <c r="C104" s="381">
        <v>2</v>
      </c>
      <c r="D104" s="85">
        <v>1286</v>
      </c>
    </row>
    <row r="105" spans="1:4">
      <c r="B105" t="s">
        <v>257</v>
      </c>
      <c r="C105" s="381">
        <v>3</v>
      </c>
      <c r="D105" s="85">
        <v>135</v>
      </c>
    </row>
    <row r="106" spans="1:4">
      <c r="B106" t="s">
        <v>261</v>
      </c>
      <c r="C106" s="381">
        <v>3</v>
      </c>
      <c r="D106" s="85">
        <v>6366.2800000000007</v>
      </c>
    </row>
    <row r="107" spans="1:4">
      <c r="B107" t="s">
        <v>262</v>
      </c>
      <c r="C107" s="381">
        <v>1</v>
      </c>
      <c r="D107" s="85">
        <v>643</v>
      </c>
    </row>
    <row r="108" spans="1:4">
      <c r="A108" t="s">
        <v>265</v>
      </c>
      <c r="C108" s="381">
        <v>10</v>
      </c>
      <c r="D108" s="85">
        <v>9401.02</v>
      </c>
    </row>
    <row r="109" spans="1:4">
      <c r="A109" t="s">
        <v>266</v>
      </c>
      <c r="B109" t="s">
        <v>268</v>
      </c>
      <c r="C109" s="381">
        <v>4</v>
      </c>
      <c r="D109" s="85">
        <v>2006</v>
      </c>
    </row>
    <row r="110" spans="1:4">
      <c r="B110" t="s">
        <v>271</v>
      </c>
      <c r="C110" s="381">
        <v>1</v>
      </c>
      <c r="D110" s="85">
        <v>643</v>
      </c>
    </row>
    <row r="111" spans="1:4">
      <c r="A111" t="s">
        <v>272</v>
      </c>
      <c r="C111" s="381">
        <v>5</v>
      </c>
      <c r="D111" s="85">
        <v>2649</v>
      </c>
    </row>
    <row r="112" spans="1:4">
      <c r="A112" t="s">
        <v>277</v>
      </c>
      <c r="B112" t="s">
        <v>280</v>
      </c>
      <c r="C112" s="381">
        <v>11</v>
      </c>
      <c r="D112" s="85">
        <v>7073</v>
      </c>
    </row>
    <row r="113" spans="1:4">
      <c r="B113" t="s">
        <v>281</v>
      </c>
      <c r="C113" s="381">
        <v>13</v>
      </c>
      <c r="D113" s="85">
        <v>8905.76</v>
      </c>
    </row>
    <row r="114" spans="1:4">
      <c r="B114" t="s">
        <v>283</v>
      </c>
      <c r="C114" s="381">
        <v>7</v>
      </c>
      <c r="D114" s="85">
        <v>4501</v>
      </c>
    </row>
    <row r="115" spans="1:4">
      <c r="B115" t="s">
        <v>285</v>
      </c>
      <c r="C115" s="381">
        <v>3</v>
      </c>
      <c r="D115" s="85">
        <v>1329</v>
      </c>
    </row>
    <row r="116" spans="1:4">
      <c r="B116" t="s">
        <v>286</v>
      </c>
      <c r="C116" s="381">
        <v>46</v>
      </c>
      <c r="D116" s="85">
        <v>26588</v>
      </c>
    </row>
    <row r="117" spans="1:4">
      <c r="B117" t="s">
        <v>287</v>
      </c>
      <c r="C117" s="381">
        <v>25</v>
      </c>
      <c r="D117" s="85">
        <v>15425.76</v>
      </c>
    </row>
    <row r="118" spans="1:4">
      <c r="B118" t="s">
        <v>289</v>
      </c>
      <c r="C118" s="381">
        <v>6</v>
      </c>
      <c r="D118" s="85">
        <v>3858</v>
      </c>
    </row>
    <row r="119" spans="1:4">
      <c r="B119" t="s">
        <v>291</v>
      </c>
      <c r="C119" s="381">
        <v>2</v>
      </c>
      <c r="D119" s="85">
        <v>1286</v>
      </c>
    </row>
    <row r="120" spans="1:4">
      <c r="A120" t="s">
        <v>293</v>
      </c>
      <c r="C120" s="381">
        <v>113</v>
      </c>
      <c r="D120" s="85">
        <v>68966.52</v>
      </c>
    </row>
    <row r="121" spans="1:4">
      <c r="A121" t="s">
        <v>294</v>
      </c>
      <c r="B121" t="s">
        <v>303</v>
      </c>
      <c r="C121" s="381">
        <v>1</v>
      </c>
      <c r="D121" s="85">
        <v>643</v>
      </c>
    </row>
    <row r="122" spans="1:4">
      <c r="B122" t="s">
        <v>1535</v>
      </c>
      <c r="C122" s="381">
        <v>22</v>
      </c>
      <c r="D122" s="85">
        <v>13863</v>
      </c>
    </row>
    <row r="123" spans="1:4">
      <c r="B123" t="s">
        <v>306</v>
      </c>
      <c r="C123" s="381">
        <v>9</v>
      </c>
      <c r="D123" s="85">
        <v>5787</v>
      </c>
    </row>
    <row r="124" spans="1:4">
      <c r="A124" t="s">
        <v>308</v>
      </c>
      <c r="C124" s="381">
        <v>32</v>
      </c>
      <c r="D124" s="85">
        <v>20293</v>
      </c>
    </row>
    <row r="125" spans="1:4">
      <c r="A125" t="s">
        <v>1003</v>
      </c>
      <c r="B125" t="s">
        <v>312</v>
      </c>
      <c r="C125" s="381">
        <v>5</v>
      </c>
      <c r="D125" s="85">
        <v>3215</v>
      </c>
    </row>
    <row r="126" spans="1:4">
      <c r="B126" t="s">
        <v>316</v>
      </c>
      <c r="C126" s="381">
        <v>9</v>
      </c>
      <c r="D126" s="85">
        <v>2993</v>
      </c>
    </row>
    <row r="127" spans="1:4">
      <c r="A127" t="s">
        <v>1536</v>
      </c>
      <c r="C127" s="381">
        <v>14</v>
      </c>
      <c r="D127" s="85">
        <v>6208</v>
      </c>
    </row>
    <row r="128" spans="1:4">
      <c r="A128" t="s">
        <v>322</v>
      </c>
      <c r="B128" t="s">
        <v>323</v>
      </c>
      <c r="C128" s="381">
        <v>58</v>
      </c>
      <c r="D128" s="85">
        <v>37294</v>
      </c>
    </row>
    <row r="129" spans="1:4">
      <c r="B129" t="s">
        <v>324</v>
      </c>
      <c r="C129" s="381">
        <v>1</v>
      </c>
      <c r="D129" s="85">
        <v>1389.76</v>
      </c>
    </row>
    <row r="130" spans="1:4">
      <c r="B130" t="s">
        <v>325</v>
      </c>
      <c r="C130" s="381">
        <v>15</v>
      </c>
      <c r="D130" s="85">
        <v>9645</v>
      </c>
    </row>
    <row r="131" spans="1:4">
      <c r="B131" t="s">
        <v>326</v>
      </c>
      <c r="C131" s="381">
        <v>21</v>
      </c>
      <c r="D131" s="85">
        <v>13503</v>
      </c>
    </row>
    <row r="132" spans="1:4">
      <c r="B132" t="s">
        <v>327</v>
      </c>
      <c r="C132" s="381">
        <v>34</v>
      </c>
      <c r="D132" s="85">
        <v>18462</v>
      </c>
    </row>
    <row r="133" spans="1:4">
      <c r="B133" t="s">
        <v>329</v>
      </c>
      <c r="C133" s="381">
        <v>7</v>
      </c>
      <c r="D133" s="85">
        <v>3101</v>
      </c>
    </row>
    <row r="134" spans="1:4">
      <c r="B134" t="s">
        <v>332</v>
      </c>
      <c r="C134" s="381">
        <v>3</v>
      </c>
      <c r="D134" s="85">
        <v>3750.26</v>
      </c>
    </row>
    <row r="135" spans="1:4">
      <c r="B135" t="s">
        <v>333</v>
      </c>
      <c r="C135" s="381">
        <v>2</v>
      </c>
      <c r="D135" s="85">
        <v>3284.34</v>
      </c>
    </row>
    <row r="136" spans="1:4">
      <c r="B136" t="s">
        <v>337</v>
      </c>
      <c r="C136" s="381">
        <v>18</v>
      </c>
      <c r="D136" s="85">
        <v>11342.02</v>
      </c>
    </row>
    <row r="137" spans="1:4">
      <c r="B137" t="s">
        <v>339</v>
      </c>
      <c r="C137" s="381">
        <v>23</v>
      </c>
      <c r="D137" s="85">
        <v>31964.48</v>
      </c>
    </row>
    <row r="138" spans="1:4">
      <c r="A138" t="s">
        <v>340</v>
      </c>
      <c r="C138" s="381">
        <v>182</v>
      </c>
      <c r="D138" s="85">
        <v>133735.86000000002</v>
      </c>
    </row>
    <row r="139" spans="1:4">
      <c r="A139" t="s">
        <v>341</v>
      </c>
      <c r="C139" s="381">
        <v>2369</v>
      </c>
      <c r="D139" s="85">
        <v>1580337.6200000003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3"/>
  <sheetViews>
    <sheetView topLeftCell="A83" workbookViewId="0">
      <selection activeCell="M31" sqref="M31"/>
    </sheetView>
  </sheetViews>
  <sheetFormatPr defaultRowHeight="15"/>
  <cols>
    <col min="1" max="1" width="37" bestFit="1" customWidth="1"/>
    <col min="2" max="2" width="28.140625" customWidth="1"/>
    <col min="3" max="3" width="16.42578125" bestFit="1" customWidth="1"/>
    <col min="4" max="4" width="25.85546875" bestFit="1" customWidth="1"/>
  </cols>
  <sheetData>
    <row r="1" spans="1:4">
      <c r="A1" s="380" t="s">
        <v>415</v>
      </c>
      <c r="B1" t="s">
        <v>1539</v>
      </c>
    </row>
    <row r="3" spans="1:4">
      <c r="A3" s="380" t="s">
        <v>343</v>
      </c>
      <c r="B3" s="380" t="s">
        <v>344</v>
      </c>
      <c r="C3" t="s">
        <v>1540</v>
      </c>
      <c r="D3" t="s">
        <v>1541</v>
      </c>
    </row>
    <row r="4" spans="1:4">
      <c r="A4" t="s">
        <v>9</v>
      </c>
      <c r="B4" t="s">
        <v>10</v>
      </c>
      <c r="C4" s="381">
        <v>2</v>
      </c>
      <c r="D4" s="381">
        <v>6478.68</v>
      </c>
    </row>
    <row r="5" spans="1:4">
      <c r="B5" t="s">
        <v>346</v>
      </c>
      <c r="C5" s="381">
        <v>1</v>
      </c>
      <c r="D5" s="381">
        <v>90</v>
      </c>
    </row>
    <row r="6" spans="1:4">
      <c r="A6" t="s">
        <v>20</v>
      </c>
      <c r="C6" s="381">
        <v>3</v>
      </c>
      <c r="D6" s="381">
        <v>6568.68</v>
      </c>
    </row>
    <row r="7" spans="1:4">
      <c r="A7" t="s">
        <v>21</v>
      </c>
      <c r="B7" t="s">
        <v>350</v>
      </c>
      <c r="C7" s="381">
        <v>2</v>
      </c>
      <c r="D7" s="381">
        <v>1792.76</v>
      </c>
    </row>
    <row r="8" spans="1:4">
      <c r="B8" t="s">
        <v>27</v>
      </c>
      <c r="C8" s="381">
        <v>1</v>
      </c>
      <c r="D8" s="381">
        <v>443</v>
      </c>
    </row>
    <row r="9" spans="1:4">
      <c r="B9" t="s">
        <v>352</v>
      </c>
      <c r="C9" s="381">
        <v>59</v>
      </c>
      <c r="D9" s="381">
        <v>37937</v>
      </c>
    </row>
    <row r="10" spans="1:4">
      <c r="B10" t="s">
        <v>29</v>
      </c>
      <c r="C10" s="381">
        <v>1</v>
      </c>
      <c r="D10" s="381">
        <v>443</v>
      </c>
    </row>
    <row r="11" spans="1:4">
      <c r="A11" t="s">
        <v>31</v>
      </c>
      <c r="C11" s="381">
        <v>63</v>
      </c>
      <c r="D11" s="381">
        <v>40615.760000000002</v>
      </c>
    </row>
    <row r="12" spans="1:4">
      <c r="A12" t="s">
        <v>32</v>
      </c>
      <c r="B12" t="s">
        <v>34</v>
      </c>
      <c r="C12" s="381">
        <v>5</v>
      </c>
      <c r="D12" s="381">
        <v>2415</v>
      </c>
    </row>
    <row r="13" spans="1:4">
      <c r="B13" t="s">
        <v>354</v>
      </c>
      <c r="C13" s="381">
        <v>11</v>
      </c>
      <c r="D13" s="381">
        <v>4873</v>
      </c>
    </row>
    <row r="14" spans="1:4">
      <c r="B14" t="s">
        <v>355</v>
      </c>
      <c r="C14" s="381">
        <v>1</v>
      </c>
      <c r="D14" s="381">
        <v>403</v>
      </c>
    </row>
    <row r="15" spans="1:4">
      <c r="A15" t="s">
        <v>47</v>
      </c>
      <c r="C15" s="381">
        <v>17</v>
      </c>
      <c r="D15" s="381">
        <v>7691</v>
      </c>
    </row>
    <row r="16" spans="1:4">
      <c r="A16" t="s">
        <v>48</v>
      </c>
      <c r="B16" t="s">
        <v>49</v>
      </c>
      <c r="C16" s="381">
        <v>14</v>
      </c>
      <c r="D16" s="381">
        <v>22701.879999999997</v>
      </c>
    </row>
    <row r="17" spans="1:4">
      <c r="B17" t="s">
        <v>50</v>
      </c>
      <c r="C17" s="381">
        <v>24</v>
      </c>
      <c r="D17" s="381">
        <v>18938.96</v>
      </c>
    </row>
    <row r="18" spans="1:4">
      <c r="B18" t="s">
        <v>358</v>
      </c>
      <c r="C18" s="381">
        <v>3</v>
      </c>
      <c r="D18" s="381">
        <v>270</v>
      </c>
    </row>
    <row r="19" spans="1:4">
      <c r="A19" t="s">
        <v>51</v>
      </c>
      <c r="C19" s="381">
        <v>41</v>
      </c>
      <c r="D19" s="381">
        <v>41910.839999999997</v>
      </c>
    </row>
    <row r="20" spans="1:4">
      <c r="A20" t="s">
        <v>60</v>
      </c>
      <c r="B20" t="s">
        <v>61</v>
      </c>
      <c r="C20" s="381">
        <v>1</v>
      </c>
      <c r="D20" s="381">
        <v>443</v>
      </c>
    </row>
    <row r="21" spans="1:4">
      <c r="B21" t="s">
        <v>362</v>
      </c>
      <c r="C21" s="381">
        <v>11</v>
      </c>
      <c r="D21" s="381">
        <v>7257.34</v>
      </c>
    </row>
    <row r="22" spans="1:4">
      <c r="B22" t="s">
        <v>65</v>
      </c>
      <c r="C22" s="381">
        <v>15</v>
      </c>
      <c r="D22" s="381">
        <v>6645</v>
      </c>
    </row>
    <row r="23" spans="1:4">
      <c r="B23" t="s">
        <v>72</v>
      </c>
      <c r="C23" s="381">
        <v>12</v>
      </c>
      <c r="D23" s="381">
        <v>6516</v>
      </c>
    </row>
    <row r="24" spans="1:4">
      <c r="B24" t="s">
        <v>75</v>
      </c>
      <c r="C24" s="381">
        <v>7</v>
      </c>
      <c r="D24" s="381">
        <v>4501</v>
      </c>
    </row>
    <row r="25" spans="1:4">
      <c r="A25" t="s">
        <v>79</v>
      </c>
      <c r="C25" s="381">
        <v>46</v>
      </c>
      <c r="D25" s="381">
        <v>25362.34</v>
      </c>
    </row>
    <row r="26" spans="1:4">
      <c r="A26" t="s">
        <v>80</v>
      </c>
      <c r="B26" t="s">
        <v>366</v>
      </c>
      <c r="C26" s="381">
        <v>2</v>
      </c>
      <c r="D26" s="381">
        <v>1086</v>
      </c>
    </row>
    <row r="27" spans="1:4">
      <c r="B27" t="s">
        <v>93</v>
      </c>
      <c r="C27" s="381">
        <v>9</v>
      </c>
      <c r="D27" s="381">
        <v>5787</v>
      </c>
    </row>
    <row r="28" spans="1:4">
      <c r="B28" t="s">
        <v>95</v>
      </c>
      <c r="C28" s="381">
        <v>3</v>
      </c>
      <c r="D28" s="381">
        <v>1929</v>
      </c>
    </row>
    <row r="29" spans="1:4">
      <c r="A29" t="s">
        <v>96</v>
      </c>
      <c r="C29" s="381">
        <v>14</v>
      </c>
      <c r="D29" s="381">
        <v>8802</v>
      </c>
    </row>
    <row r="30" spans="1:4">
      <c r="A30" t="s">
        <v>97</v>
      </c>
      <c r="B30" t="s">
        <v>104</v>
      </c>
      <c r="C30" s="381">
        <v>13</v>
      </c>
      <c r="D30" s="381">
        <v>7059</v>
      </c>
    </row>
    <row r="31" spans="1:4">
      <c r="A31" t="s">
        <v>106</v>
      </c>
      <c r="C31" s="381">
        <v>13</v>
      </c>
      <c r="D31" s="381">
        <v>7059</v>
      </c>
    </row>
    <row r="32" spans="1:4">
      <c r="A32" t="s">
        <v>107</v>
      </c>
      <c r="B32" t="s">
        <v>109</v>
      </c>
      <c r="C32" s="381">
        <v>2</v>
      </c>
      <c r="D32" s="381">
        <v>2779.52</v>
      </c>
    </row>
    <row r="33" spans="1:4">
      <c r="B33" t="s">
        <v>110</v>
      </c>
      <c r="C33" s="381">
        <v>19</v>
      </c>
      <c r="D33" s="381">
        <v>8213.61</v>
      </c>
    </row>
    <row r="34" spans="1:4">
      <c r="A34" t="s">
        <v>112</v>
      </c>
      <c r="C34" s="381">
        <v>21</v>
      </c>
      <c r="D34" s="381">
        <v>10993.130000000001</v>
      </c>
    </row>
    <row r="35" spans="1:4">
      <c r="A35" t="s">
        <v>113</v>
      </c>
      <c r="B35" t="s">
        <v>118</v>
      </c>
      <c r="C35" s="381">
        <v>6</v>
      </c>
      <c r="D35" s="381">
        <v>6454.34</v>
      </c>
    </row>
    <row r="36" spans="1:4">
      <c r="B36" t="s">
        <v>123</v>
      </c>
      <c r="C36" s="381">
        <v>2</v>
      </c>
      <c r="D36" s="381">
        <v>762.16</v>
      </c>
    </row>
    <row r="37" spans="1:4">
      <c r="B37" t="s">
        <v>125</v>
      </c>
      <c r="C37" s="381">
        <v>2</v>
      </c>
      <c r="D37" s="381">
        <v>1086</v>
      </c>
    </row>
    <row r="38" spans="1:4">
      <c r="A38" t="s">
        <v>133</v>
      </c>
      <c r="C38" s="381">
        <v>10</v>
      </c>
      <c r="D38" s="381">
        <v>8302.5</v>
      </c>
    </row>
    <row r="39" spans="1:4">
      <c r="A39" t="s">
        <v>147</v>
      </c>
      <c r="B39" t="s">
        <v>371</v>
      </c>
      <c r="C39" s="381">
        <v>206</v>
      </c>
      <c r="D39" s="381">
        <v>130317.19</v>
      </c>
    </row>
    <row r="40" spans="1:4">
      <c r="B40" t="s">
        <v>150</v>
      </c>
      <c r="C40" s="381">
        <v>14</v>
      </c>
      <c r="D40" s="381">
        <v>9002</v>
      </c>
    </row>
    <row r="41" spans="1:4">
      <c r="B41" t="s">
        <v>155</v>
      </c>
      <c r="C41" s="381">
        <v>3</v>
      </c>
      <c r="D41" s="381">
        <v>1640.95</v>
      </c>
    </row>
    <row r="42" spans="1:4">
      <c r="B42" t="s">
        <v>156</v>
      </c>
      <c r="C42" s="381">
        <v>2</v>
      </c>
      <c r="D42" s="381">
        <v>1888.96</v>
      </c>
    </row>
    <row r="43" spans="1:4">
      <c r="B43" t="s">
        <v>157</v>
      </c>
      <c r="C43" s="381">
        <v>40</v>
      </c>
      <c r="D43" s="381">
        <v>25720</v>
      </c>
    </row>
    <row r="44" spans="1:4">
      <c r="B44" t="s">
        <v>161</v>
      </c>
      <c r="C44" s="381">
        <v>11</v>
      </c>
      <c r="D44" s="381">
        <v>7073</v>
      </c>
    </row>
    <row r="45" spans="1:4">
      <c r="B45" t="s">
        <v>163</v>
      </c>
      <c r="C45" s="381">
        <v>14</v>
      </c>
      <c r="D45" s="381">
        <v>11962.2</v>
      </c>
    </row>
    <row r="46" spans="1:4">
      <c r="B46" t="s">
        <v>164</v>
      </c>
      <c r="C46" s="381">
        <v>39</v>
      </c>
      <c r="D46" s="381">
        <v>25077</v>
      </c>
    </row>
    <row r="47" spans="1:4">
      <c r="A47" t="s">
        <v>165</v>
      </c>
      <c r="C47" s="381">
        <v>329</v>
      </c>
      <c r="D47" s="381">
        <v>212681.30000000002</v>
      </c>
    </row>
    <row r="48" spans="1:4">
      <c r="A48" t="s">
        <v>166</v>
      </c>
      <c r="B48" t="s">
        <v>374</v>
      </c>
      <c r="C48" s="381">
        <v>1</v>
      </c>
      <c r="D48" s="381">
        <v>443</v>
      </c>
    </row>
    <row r="49" spans="1:4">
      <c r="B49" t="s">
        <v>375</v>
      </c>
      <c r="C49" s="381">
        <v>4</v>
      </c>
      <c r="D49" s="381">
        <v>3318.76</v>
      </c>
    </row>
    <row r="50" spans="1:4">
      <c r="B50" t="s">
        <v>173</v>
      </c>
      <c r="C50" s="381">
        <v>1</v>
      </c>
      <c r="D50" s="381">
        <v>5710.28</v>
      </c>
    </row>
    <row r="51" spans="1:4">
      <c r="A51" t="s">
        <v>175</v>
      </c>
      <c r="C51" s="381">
        <v>6</v>
      </c>
      <c r="D51" s="381">
        <v>9472.0400000000009</v>
      </c>
    </row>
    <row r="52" spans="1:4">
      <c r="A52" t="s">
        <v>176</v>
      </c>
      <c r="B52" t="s">
        <v>178</v>
      </c>
      <c r="C52" s="381">
        <v>1</v>
      </c>
      <c r="D52" s="381">
        <v>443</v>
      </c>
    </row>
    <row r="53" spans="1:4">
      <c r="B53" t="s">
        <v>179</v>
      </c>
      <c r="C53" s="381">
        <v>7</v>
      </c>
      <c r="D53" s="381">
        <v>1689</v>
      </c>
    </row>
    <row r="54" spans="1:4">
      <c r="A54" t="s">
        <v>184</v>
      </c>
      <c r="C54" s="381">
        <v>8</v>
      </c>
      <c r="D54" s="381">
        <v>2132</v>
      </c>
    </row>
    <row r="55" spans="1:4">
      <c r="A55" t="s">
        <v>185</v>
      </c>
      <c r="B55" t="s">
        <v>199</v>
      </c>
      <c r="C55" s="381">
        <v>1</v>
      </c>
      <c r="D55" s="381">
        <v>643</v>
      </c>
    </row>
    <row r="56" spans="1:4">
      <c r="A56" t="s">
        <v>201</v>
      </c>
      <c r="C56" s="381">
        <v>1</v>
      </c>
      <c r="D56" s="381">
        <v>643</v>
      </c>
    </row>
    <row r="57" spans="1:4">
      <c r="A57" t="s">
        <v>202</v>
      </c>
      <c r="B57" t="s">
        <v>386</v>
      </c>
      <c r="C57" s="381">
        <v>10</v>
      </c>
      <c r="D57" s="381">
        <v>4430</v>
      </c>
    </row>
    <row r="58" spans="1:4">
      <c r="B58" t="s">
        <v>203</v>
      </c>
      <c r="C58" s="381">
        <v>65</v>
      </c>
      <c r="D58" s="381">
        <v>26285.16</v>
      </c>
    </row>
    <row r="59" spans="1:4">
      <c r="B59" t="s">
        <v>204</v>
      </c>
      <c r="C59" s="381">
        <v>1</v>
      </c>
      <c r="D59" s="381">
        <v>360</v>
      </c>
    </row>
    <row r="60" spans="1:4">
      <c r="B60" t="s">
        <v>205</v>
      </c>
      <c r="C60" s="381">
        <v>14</v>
      </c>
      <c r="D60" s="381">
        <v>6202</v>
      </c>
    </row>
    <row r="61" spans="1:4">
      <c r="B61" t="s">
        <v>206</v>
      </c>
      <c r="C61" s="381">
        <v>4</v>
      </c>
      <c r="D61" s="381">
        <v>1790.19</v>
      </c>
    </row>
    <row r="62" spans="1:4">
      <c r="A62" t="s">
        <v>207</v>
      </c>
      <c r="C62" s="381">
        <v>94</v>
      </c>
      <c r="D62" s="381">
        <v>39067.350000000006</v>
      </c>
    </row>
    <row r="63" spans="1:4">
      <c r="A63" t="s">
        <v>208</v>
      </c>
      <c r="B63" t="s">
        <v>387</v>
      </c>
      <c r="C63" s="381">
        <v>65</v>
      </c>
      <c r="D63" s="381">
        <v>28442</v>
      </c>
    </row>
    <row r="64" spans="1:4">
      <c r="B64" t="s">
        <v>209</v>
      </c>
      <c r="C64" s="381">
        <v>15</v>
      </c>
      <c r="D64" s="381">
        <v>5830.24</v>
      </c>
    </row>
    <row r="65" spans="1:4">
      <c r="B65" t="s">
        <v>210</v>
      </c>
      <c r="C65" s="381">
        <v>80</v>
      </c>
      <c r="D65" s="381">
        <v>23322.239999999998</v>
      </c>
    </row>
    <row r="66" spans="1:4">
      <c r="B66" t="s">
        <v>211</v>
      </c>
      <c r="C66" s="381">
        <v>46</v>
      </c>
      <c r="D66" s="381">
        <v>26260</v>
      </c>
    </row>
    <row r="67" spans="1:4">
      <c r="B67" t="s">
        <v>212</v>
      </c>
      <c r="C67" s="381">
        <v>221</v>
      </c>
      <c r="D67" s="381">
        <v>120003</v>
      </c>
    </row>
    <row r="68" spans="1:4">
      <c r="B68" t="s">
        <v>213</v>
      </c>
      <c r="C68" s="381">
        <v>16</v>
      </c>
      <c r="D68" s="381">
        <v>7088</v>
      </c>
    </row>
    <row r="69" spans="1:4">
      <c r="B69" t="s">
        <v>389</v>
      </c>
      <c r="C69" s="381">
        <v>15</v>
      </c>
      <c r="D69" s="381">
        <v>5503</v>
      </c>
    </row>
    <row r="70" spans="1:4">
      <c r="A70" t="s">
        <v>214</v>
      </c>
      <c r="C70" s="381">
        <v>458</v>
      </c>
      <c r="D70" s="381">
        <v>216448.47999999998</v>
      </c>
    </row>
    <row r="71" spans="1:4">
      <c r="A71" t="s">
        <v>215</v>
      </c>
      <c r="B71" t="s">
        <v>216</v>
      </c>
      <c r="C71" s="381">
        <v>1</v>
      </c>
      <c r="D71" s="381">
        <v>5710.28</v>
      </c>
    </row>
    <row r="72" spans="1:4">
      <c r="B72" t="s">
        <v>217</v>
      </c>
      <c r="C72" s="381">
        <v>7</v>
      </c>
      <c r="D72" s="381">
        <v>2313.19</v>
      </c>
    </row>
    <row r="73" spans="1:4">
      <c r="B73" t="s">
        <v>218</v>
      </c>
      <c r="C73" s="381">
        <v>12</v>
      </c>
      <c r="D73" s="381">
        <v>4916</v>
      </c>
    </row>
    <row r="74" spans="1:4">
      <c r="B74" t="s">
        <v>220</v>
      </c>
      <c r="C74" s="381">
        <v>489</v>
      </c>
      <c r="D74" s="381">
        <v>296343.98</v>
      </c>
    </row>
    <row r="75" spans="1:4">
      <c r="A75" t="s">
        <v>222</v>
      </c>
      <c r="C75" s="381">
        <v>509</v>
      </c>
      <c r="D75" s="381">
        <v>309283.44999999995</v>
      </c>
    </row>
    <row r="76" spans="1:4">
      <c r="A76" t="s">
        <v>229</v>
      </c>
      <c r="B76" t="s">
        <v>230</v>
      </c>
      <c r="C76" s="381">
        <v>3</v>
      </c>
      <c r="D76" s="381">
        <v>3160.6</v>
      </c>
    </row>
    <row r="77" spans="1:4">
      <c r="B77" t="s">
        <v>231</v>
      </c>
      <c r="C77" s="381">
        <v>9</v>
      </c>
      <c r="D77" s="381">
        <v>3019.74</v>
      </c>
    </row>
    <row r="78" spans="1:4">
      <c r="B78" t="s">
        <v>395</v>
      </c>
      <c r="C78" s="381">
        <v>4</v>
      </c>
      <c r="D78" s="381">
        <v>926.56999999999994</v>
      </c>
    </row>
    <row r="79" spans="1:4">
      <c r="B79" t="s">
        <v>398</v>
      </c>
      <c r="C79" s="381">
        <v>2</v>
      </c>
      <c r="D79" s="381">
        <v>251.19</v>
      </c>
    </row>
    <row r="80" spans="1:4">
      <c r="A80" t="s">
        <v>234</v>
      </c>
      <c r="C80" s="381">
        <v>18</v>
      </c>
      <c r="D80" s="381">
        <v>7358.0999999999995</v>
      </c>
    </row>
    <row r="81" spans="1:4">
      <c r="A81" t="s">
        <v>235</v>
      </c>
      <c r="B81" t="s">
        <v>236</v>
      </c>
      <c r="C81" s="381">
        <v>48</v>
      </c>
      <c r="D81" s="381">
        <v>18327.759999999998</v>
      </c>
    </row>
    <row r="82" spans="1:4">
      <c r="A82" t="s">
        <v>249</v>
      </c>
      <c r="C82" s="381">
        <v>48</v>
      </c>
      <c r="D82" s="381">
        <v>18327.759999999998</v>
      </c>
    </row>
    <row r="83" spans="1:4">
      <c r="A83" t="s">
        <v>250</v>
      </c>
      <c r="B83" t="s">
        <v>255</v>
      </c>
      <c r="C83" s="381">
        <v>1</v>
      </c>
      <c r="D83" s="381">
        <v>1389.76</v>
      </c>
    </row>
    <row r="84" spans="1:4">
      <c r="B84" t="s">
        <v>399</v>
      </c>
      <c r="C84" s="381">
        <v>2</v>
      </c>
      <c r="D84" s="381">
        <v>886</v>
      </c>
    </row>
    <row r="85" spans="1:4">
      <c r="B85" t="s">
        <v>257</v>
      </c>
      <c r="C85" s="381">
        <v>2</v>
      </c>
      <c r="D85" s="381">
        <v>180</v>
      </c>
    </row>
    <row r="86" spans="1:4">
      <c r="A86" t="s">
        <v>265</v>
      </c>
      <c r="C86" s="381">
        <v>5</v>
      </c>
      <c r="D86" s="381">
        <v>2455.7600000000002</v>
      </c>
    </row>
    <row r="87" spans="1:4">
      <c r="A87" t="s">
        <v>266</v>
      </c>
      <c r="B87" t="s">
        <v>268</v>
      </c>
      <c r="C87" s="381">
        <v>7</v>
      </c>
      <c r="D87" s="381">
        <v>4501</v>
      </c>
    </row>
    <row r="88" spans="1:4">
      <c r="B88" t="s">
        <v>402</v>
      </c>
      <c r="C88" s="381">
        <v>1</v>
      </c>
      <c r="D88" s="381">
        <v>161.19</v>
      </c>
    </row>
    <row r="89" spans="1:4">
      <c r="B89" t="s">
        <v>269</v>
      </c>
      <c r="C89" s="381">
        <v>7</v>
      </c>
      <c r="D89" s="381">
        <v>3801</v>
      </c>
    </row>
    <row r="90" spans="1:4">
      <c r="B90" t="s">
        <v>403</v>
      </c>
      <c r="C90" s="381">
        <v>1</v>
      </c>
      <c r="D90" s="381">
        <v>360</v>
      </c>
    </row>
    <row r="91" spans="1:4">
      <c r="A91" t="s">
        <v>272</v>
      </c>
      <c r="C91" s="381">
        <v>16</v>
      </c>
      <c r="D91" s="381">
        <v>8823.1899999999987</v>
      </c>
    </row>
    <row r="92" spans="1:4">
      <c r="A92" t="s">
        <v>273</v>
      </c>
      <c r="B92" t="s">
        <v>275</v>
      </c>
      <c r="C92" s="381">
        <v>1</v>
      </c>
      <c r="D92" s="381">
        <v>5710.28</v>
      </c>
    </row>
    <row r="93" spans="1:4">
      <c r="B93" t="s">
        <v>406</v>
      </c>
      <c r="C93" s="381">
        <v>5</v>
      </c>
      <c r="D93" s="381">
        <v>3599.34</v>
      </c>
    </row>
    <row r="94" spans="1:4">
      <c r="B94" t="s">
        <v>407</v>
      </c>
      <c r="C94" s="381">
        <v>11</v>
      </c>
      <c r="D94" s="381">
        <v>4873</v>
      </c>
    </row>
    <row r="95" spans="1:4">
      <c r="B95" t="s">
        <v>411</v>
      </c>
      <c r="C95" s="381">
        <v>3</v>
      </c>
      <c r="D95" s="381">
        <v>1489</v>
      </c>
    </row>
    <row r="96" spans="1:4">
      <c r="A96" t="s">
        <v>276</v>
      </c>
      <c r="C96" s="381">
        <v>20</v>
      </c>
      <c r="D96" s="381">
        <v>15671.619999999999</v>
      </c>
    </row>
    <row r="97" spans="1:4">
      <c r="A97" t="s">
        <v>277</v>
      </c>
      <c r="B97" t="s">
        <v>789</v>
      </c>
      <c r="C97" s="381">
        <v>1</v>
      </c>
      <c r="D97" s="381">
        <v>90</v>
      </c>
    </row>
    <row r="98" spans="1:4">
      <c r="B98" t="s">
        <v>283</v>
      </c>
      <c r="C98" s="381">
        <v>205</v>
      </c>
      <c r="D98" s="381">
        <v>131815</v>
      </c>
    </row>
    <row r="99" spans="1:4">
      <c r="B99" t="s">
        <v>285</v>
      </c>
      <c r="C99" s="381">
        <v>131</v>
      </c>
      <c r="D99" s="381">
        <v>58033</v>
      </c>
    </row>
    <row r="100" spans="1:4">
      <c r="A100" t="s">
        <v>293</v>
      </c>
      <c r="C100" s="381">
        <v>337</v>
      </c>
      <c r="D100" s="381">
        <v>189938</v>
      </c>
    </row>
    <row r="101" spans="1:4">
      <c r="A101" t="s">
        <v>294</v>
      </c>
      <c r="B101" t="s">
        <v>302</v>
      </c>
      <c r="C101" s="381">
        <v>18</v>
      </c>
      <c r="D101" s="381">
        <v>7974</v>
      </c>
    </row>
    <row r="102" spans="1:4">
      <c r="B102" t="s">
        <v>304</v>
      </c>
      <c r="C102" s="381">
        <v>9</v>
      </c>
      <c r="D102" s="381">
        <v>3241</v>
      </c>
    </row>
    <row r="103" spans="1:4">
      <c r="A103" t="s">
        <v>308</v>
      </c>
      <c r="C103" s="381">
        <v>27</v>
      </c>
      <c r="D103" s="381">
        <v>11215</v>
      </c>
    </row>
    <row r="104" spans="1:4">
      <c r="A104" t="s">
        <v>322</v>
      </c>
      <c r="B104" t="s">
        <v>323</v>
      </c>
      <c r="C104" s="381">
        <v>55</v>
      </c>
      <c r="D104" s="381">
        <v>35165</v>
      </c>
    </row>
    <row r="105" spans="1:4">
      <c r="B105" t="s">
        <v>325</v>
      </c>
      <c r="C105" s="381">
        <v>53</v>
      </c>
      <c r="D105" s="381">
        <v>34079</v>
      </c>
    </row>
    <row r="106" spans="1:4">
      <c r="B106" t="s">
        <v>326</v>
      </c>
      <c r="C106" s="381">
        <v>22</v>
      </c>
      <c r="D106" s="381">
        <v>14146</v>
      </c>
    </row>
    <row r="107" spans="1:4">
      <c r="B107" t="s">
        <v>329</v>
      </c>
      <c r="C107" s="381">
        <v>31</v>
      </c>
      <c r="D107" s="381">
        <v>13693</v>
      </c>
    </row>
    <row r="108" spans="1:4">
      <c r="B108" t="s">
        <v>412</v>
      </c>
      <c r="C108" s="381">
        <v>29</v>
      </c>
      <c r="D108" s="381">
        <v>20140.52</v>
      </c>
    </row>
    <row r="109" spans="1:4">
      <c r="B109" t="s">
        <v>335</v>
      </c>
      <c r="C109" s="381">
        <v>8</v>
      </c>
      <c r="D109" s="381">
        <v>5144</v>
      </c>
    </row>
    <row r="110" spans="1:4">
      <c r="B110" t="s">
        <v>337</v>
      </c>
      <c r="C110" s="381">
        <v>12</v>
      </c>
      <c r="D110" s="381">
        <v>5843.74</v>
      </c>
    </row>
    <row r="111" spans="1:4">
      <c r="B111" t="s">
        <v>339</v>
      </c>
      <c r="C111" s="381">
        <v>19</v>
      </c>
      <c r="D111" s="381">
        <v>26663.14</v>
      </c>
    </row>
    <row r="112" spans="1:4">
      <c r="A112" t="s">
        <v>340</v>
      </c>
      <c r="C112" s="381">
        <v>229</v>
      </c>
      <c r="D112" s="381">
        <v>154874.40000000002</v>
      </c>
    </row>
    <row r="113" spans="1:4">
      <c r="A113" t="s">
        <v>341</v>
      </c>
      <c r="C113" s="381">
        <v>2333</v>
      </c>
      <c r="D113" s="381">
        <v>1355696.6999999997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668"/>
  <sheetViews>
    <sheetView workbookViewId="0">
      <selection activeCell="F28" sqref="F28"/>
    </sheetView>
  </sheetViews>
  <sheetFormatPr defaultRowHeight="12.75"/>
  <cols>
    <col min="1" max="1" width="20" style="71" customWidth="1"/>
    <col min="2" max="2" width="15.140625" style="72" customWidth="1"/>
    <col min="3" max="3" width="73.140625" style="73" customWidth="1"/>
    <col min="4" max="4" width="11.5703125" style="69" bestFit="1" customWidth="1"/>
    <col min="5" max="5" width="13.5703125" style="70" bestFit="1" customWidth="1"/>
    <col min="6" max="7" width="9.140625" style="47"/>
    <col min="8" max="8" width="12.85546875" style="47" bestFit="1" customWidth="1"/>
    <col min="9" max="256" width="9.140625" style="47"/>
    <col min="257" max="257" width="20" style="47" customWidth="1"/>
    <col min="258" max="258" width="15.140625" style="47" customWidth="1"/>
    <col min="259" max="259" width="73.140625" style="47" customWidth="1"/>
    <col min="260" max="260" width="11.5703125" style="47" bestFit="1" customWidth="1"/>
    <col min="261" max="261" width="13.5703125" style="47" bestFit="1" customWidth="1"/>
    <col min="262" max="263" width="9.140625" style="47"/>
    <col min="264" max="264" width="12.85546875" style="47" bestFit="1" customWidth="1"/>
    <col min="265" max="512" width="9.140625" style="47"/>
    <col min="513" max="513" width="20" style="47" customWidth="1"/>
    <col min="514" max="514" width="15.140625" style="47" customWidth="1"/>
    <col min="515" max="515" width="73.140625" style="47" customWidth="1"/>
    <col min="516" max="516" width="11.5703125" style="47" bestFit="1" customWidth="1"/>
    <col min="517" max="517" width="13.5703125" style="47" bestFit="1" customWidth="1"/>
    <col min="518" max="519" width="9.140625" style="47"/>
    <col min="520" max="520" width="12.85546875" style="47" bestFit="1" customWidth="1"/>
    <col min="521" max="768" width="9.140625" style="47"/>
    <col min="769" max="769" width="20" style="47" customWidth="1"/>
    <col min="770" max="770" width="15.140625" style="47" customWidth="1"/>
    <col min="771" max="771" width="73.140625" style="47" customWidth="1"/>
    <col min="772" max="772" width="11.5703125" style="47" bestFit="1" customWidth="1"/>
    <col min="773" max="773" width="13.5703125" style="47" bestFit="1" customWidth="1"/>
    <col min="774" max="775" width="9.140625" style="47"/>
    <col min="776" max="776" width="12.85546875" style="47" bestFit="1" customWidth="1"/>
    <col min="777" max="1024" width="9.140625" style="47"/>
    <col min="1025" max="1025" width="20" style="47" customWidth="1"/>
    <col min="1026" max="1026" width="15.140625" style="47" customWidth="1"/>
    <col min="1027" max="1027" width="73.140625" style="47" customWidth="1"/>
    <col min="1028" max="1028" width="11.5703125" style="47" bestFit="1" customWidth="1"/>
    <col min="1029" max="1029" width="13.5703125" style="47" bestFit="1" customWidth="1"/>
    <col min="1030" max="1031" width="9.140625" style="47"/>
    <col min="1032" max="1032" width="12.85546875" style="47" bestFit="1" customWidth="1"/>
    <col min="1033" max="1280" width="9.140625" style="47"/>
    <col min="1281" max="1281" width="20" style="47" customWidth="1"/>
    <col min="1282" max="1282" width="15.140625" style="47" customWidth="1"/>
    <col min="1283" max="1283" width="73.140625" style="47" customWidth="1"/>
    <col min="1284" max="1284" width="11.5703125" style="47" bestFit="1" customWidth="1"/>
    <col min="1285" max="1285" width="13.5703125" style="47" bestFit="1" customWidth="1"/>
    <col min="1286" max="1287" width="9.140625" style="47"/>
    <col min="1288" max="1288" width="12.85546875" style="47" bestFit="1" customWidth="1"/>
    <col min="1289" max="1536" width="9.140625" style="47"/>
    <col min="1537" max="1537" width="20" style="47" customWidth="1"/>
    <col min="1538" max="1538" width="15.140625" style="47" customWidth="1"/>
    <col min="1539" max="1539" width="73.140625" style="47" customWidth="1"/>
    <col min="1540" max="1540" width="11.5703125" style="47" bestFit="1" customWidth="1"/>
    <col min="1541" max="1541" width="13.5703125" style="47" bestFit="1" customWidth="1"/>
    <col min="1542" max="1543" width="9.140625" style="47"/>
    <col min="1544" max="1544" width="12.85546875" style="47" bestFit="1" customWidth="1"/>
    <col min="1545" max="1792" width="9.140625" style="47"/>
    <col min="1793" max="1793" width="20" style="47" customWidth="1"/>
    <col min="1794" max="1794" width="15.140625" style="47" customWidth="1"/>
    <col min="1795" max="1795" width="73.140625" style="47" customWidth="1"/>
    <col min="1796" max="1796" width="11.5703125" style="47" bestFit="1" customWidth="1"/>
    <col min="1797" max="1797" width="13.5703125" style="47" bestFit="1" customWidth="1"/>
    <col min="1798" max="1799" width="9.140625" style="47"/>
    <col min="1800" max="1800" width="12.85546875" style="47" bestFit="1" customWidth="1"/>
    <col min="1801" max="2048" width="9.140625" style="47"/>
    <col min="2049" max="2049" width="20" style="47" customWidth="1"/>
    <col min="2050" max="2050" width="15.140625" style="47" customWidth="1"/>
    <col min="2051" max="2051" width="73.140625" style="47" customWidth="1"/>
    <col min="2052" max="2052" width="11.5703125" style="47" bestFit="1" customWidth="1"/>
    <col min="2053" max="2053" width="13.5703125" style="47" bestFit="1" customWidth="1"/>
    <col min="2054" max="2055" width="9.140625" style="47"/>
    <col min="2056" max="2056" width="12.85546875" style="47" bestFit="1" customWidth="1"/>
    <col min="2057" max="2304" width="9.140625" style="47"/>
    <col min="2305" max="2305" width="20" style="47" customWidth="1"/>
    <col min="2306" max="2306" width="15.140625" style="47" customWidth="1"/>
    <col min="2307" max="2307" width="73.140625" style="47" customWidth="1"/>
    <col min="2308" max="2308" width="11.5703125" style="47" bestFit="1" customWidth="1"/>
    <col min="2309" max="2309" width="13.5703125" style="47" bestFit="1" customWidth="1"/>
    <col min="2310" max="2311" width="9.140625" style="47"/>
    <col min="2312" max="2312" width="12.85546875" style="47" bestFit="1" customWidth="1"/>
    <col min="2313" max="2560" width="9.140625" style="47"/>
    <col min="2561" max="2561" width="20" style="47" customWidth="1"/>
    <col min="2562" max="2562" width="15.140625" style="47" customWidth="1"/>
    <col min="2563" max="2563" width="73.140625" style="47" customWidth="1"/>
    <col min="2564" max="2564" width="11.5703125" style="47" bestFit="1" customWidth="1"/>
    <col min="2565" max="2565" width="13.5703125" style="47" bestFit="1" customWidth="1"/>
    <col min="2566" max="2567" width="9.140625" style="47"/>
    <col min="2568" max="2568" width="12.85546875" style="47" bestFit="1" customWidth="1"/>
    <col min="2569" max="2816" width="9.140625" style="47"/>
    <col min="2817" max="2817" width="20" style="47" customWidth="1"/>
    <col min="2818" max="2818" width="15.140625" style="47" customWidth="1"/>
    <col min="2819" max="2819" width="73.140625" style="47" customWidth="1"/>
    <col min="2820" max="2820" width="11.5703125" style="47" bestFit="1" customWidth="1"/>
    <col min="2821" max="2821" width="13.5703125" style="47" bestFit="1" customWidth="1"/>
    <col min="2822" max="2823" width="9.140625" style="47"/>
    <col min="2824" max="2824" width="12.85546875" style="47" bestFit="1" customWidth="1"/>
    <col min="2825" max="3072" width="9.140625" style="47"/>
    <col min="3073" max="3073" width="20" style="47" customWidth="1"/>
    <col min="3074" max="3074" width="15.140625" style="47" customWidth="1"/>
    <col min="3075" max="3075" width="73.140625" style="47" customWidth="1"/>
    <col min="3076" max="3076" width="11.5703125" style="47" bestFit="1" customWidth="1"/>
    <col min="3077" max="3077" width="13.5703125" style="47" bestFit="1" customWidth="1"/>
    <col min="3078" max="3079" width="9.140625" style="47"/>
    <col min="3080" max="3080" width="12.85546875" style="47" bestFit="1" customWidth="1"/>
    <col min="3081" max="3328" width="9.140625" style="47"/>
    <col min="3329" max="3329" width="20" style="47" customWidth="1"/>
    <col min="3330" max="3330" width="15.140625" style="47" customWidth="1"/>
    <col min="3331" max="3331" width="73.140625" style="47" customWidth="1"/>
    <col min="3332" max="3332" width="11.5703125" style="47" bestFit="1" customWidth="1"/>
    <col min="3333" max="3333" width="13.5703125" style="47" bestFit="1" customWidth="1"/>
    <col min="3334" max="3335" width="9.140625" style="47"/>
    <col min="3336" max="3336" width="12.85546875" style="47" bestFit="1" customWidth="1"/>
    <col min="3337" max="3584" width="9.140625" style="47"/>
    <col min="3585" max="3585" width="20" style="47" customWidth="1"/>
    <col min="3586" max="3586" width="15.140625" style="47" customWidth="1"/>
    <col min="3587" max="3587" width="73.140625" style="47" customWidth="1"/>
    <col min="3588" max="3588" width="11.5703125" style="47" bestFit="1" customWidth="1"/>
    <col min="3589" max="3589" width="13.5703125" style="47" bestFit="1" customWidth="1"/>
    <col min="3590" max="3591" width="9.140625" style="47"/>
    <col min="3592" max="3592" width="12.85546875" style="47" bestFit="1" customWidth="1"/>
    <col min="3593" max="3840" width="9.140625" style="47"/>
    <col min="3841" max="3841" width="20" style="47" customWidth="1"/>
    <col min="3842" max="3842" width="15.140625" style="47" customWidth="1"/>
    <col min="3843" max="3843" width="73.140625" style="47" customWidth="1"/>
    <col min="3844" max="3844" width="11.5703125" style="47" bestFit="1" customWidth="1"/>
    <col min="3845" max="3845" width="13.5703125" style="47" bestFit="1" customWidth="1"/>
    <col min="3846" max="3847" width="9.140625" style="47"/>
    <col min="3848" max="3848" width="12.85546875" style="47" bestFit="1" customWidth="1"/>
    <col min="3849" max="4096" width="9.140625" style="47"/>
    <col min="4097" max="4097" width="20" style="47" customWidth="1"/>
    <col min="4098" max="4098" width="15.140625" style="47" customWidth="1"/>
    <col min="4099" max="4099" width="73.140625" style="47" customWidth="1"/>
    <col min="4100" max="4100" width="11.5703125" style="47" bestFit="1" customWidth="1"/>
    <col min="4101" max="4101" width="13.5703125" style="47" bestFit="1" customWidth="1"/>
    <col min="4102" max="4103" width="9.140625" style="47"/>
    <col min="4104" max="4104" width="12.85546875" style="47" bestFit="1" customWidth="1"/>
    <col min="4105" max="4352" width="9.140625" style="47"/>
    <col min="4353" max="4353" width="20" style="47" customWidth="1"/>
    <col min="4354" max="4354" width="15.140625" style="47" customWidth="1"/>
    <col min="4355" max="4355" width="73.140625" style="47" customWidth="1"/>
    <col min="4356" max="4356" width="11.5703125" style="47" bestFit="1" customWidth="1"/>
    <col min="4357" max="4357" width="13.5703125" style="47" bestFit="1" customWidth="1"/>
    <col min="4358" max="4359" width="9.140625" style="47"/>
    <col min="4360" max="4360" width="12.85546875" style="47" bestFit="1" customWidth="1"/>
    <col min="4361" max="4608" width="9.140625" style="47"/>
    <col min="4609" max="4609" width="20" style="47" customWidth="1"/>
    <col min="4610" max="4610" width="15.140625" style="47" customWidth="1"/>
    <col min="4611" max="4611" width="73.140625" style="47" customWidth="1"/>
    <col min="4612" max="4612" width="11.5703125" style="47" bestFit="1" customWidth="1"/>
    <col min="4613" max="4613" width="13.5703125" style="47" bestFit="1" customWidth="1"/>
    <col min="4614" max="4615" width="9.140625" style="47"/>
    <col min="4616" max="4616" width="12.85546875" style="47" bestFit="1" customWidth="1"/>
    <col min="4617" max="4864" width="9.140625" style="47"/>
    <col min="4865" max="4865" width="20" style="47" customWidth="1"/>
    <col min="4866" max="4866" width="15.140625" style="47" customWidth="1"/>
    <col min="4867" max="4867" width="73.140625" style="47" customWidth="1"/>
    <col min="4868" max="4868" width="11.5703125" style="47" bestFit="1" customWidth="1"/>
    <col min="4869" max="4869" width="13.5703125" style="47" bestFit="1" customWidth="1"/>
    <col min="4870" max="4871" width="9.140625" style="47"/>
    <col min="4872" max="4872" width="12.85546875" style="47" bestFit="1" customWidth="1"/>
    <col min="4873" max="5120" width="9.140625" style="47"/>
    <col min="5121" max="5121" width="20" style="47" customWidth="1"/>
    <col min="5122" max="5122" width="15.140625" style="47" customWidth="1"/>
    <col min="5123" max="5123" width="73.140625" style="47" customWidth="1"/>
    <col min="5124" max="5124" width="11.5703125" style="47" bestFit="1" customWidth="1"/>
    <col min="5125" max="5125" width="13.5703125" style="47" bestFit="1" customWidth="1"/>
    <col min="5126" max="5127" width="9.140625" style="47"/>
    <col min="5128" max="5128" width="12.85546875" style="47" bestFit="1" customWidth="1"/>
    <col min="5129" max="5376" width="9.140625" style="47"/>
    <col min="5377" max="5377" width="20" style="47" customWidth="1"/>
    <col min="5378" max="5378" width="15.140625" style="47" customWidth="1"/>
    <col min="5379" max="5379" width="73.140625" style="47" customWidth="1"/>
    <col min="5380" max="5380" width="11.5703125" style="47" bestFit="1" customWidth="1"/>
    <col min="5381" max="5381" width="13.5703125" style="47" bestFit="1" customWidth="1"/>
    <col min="5382" max="5383" width="9.140625" style="47"/>
    <col min="5384" max="5384" width="12.85546875" style="47" bestFit="1" customWidth="1"/>
    <col min="5385" max="5632" width="9.140625" style="47"/>
    <col min="5633" max="5633" width="20" style="47" customWidth="1"/>
    <col min="5634" max="5634" width="15.140625" style="47" customWidth="1"/>
    <col min="5635" max="5635" width="73.140625" style="47" customWidth="1"/>
    <col min="5636" max="5636" width="11.5703125" style="47" bestFit="1" customWidth="1"/>
    <col min="5637" max="5637" width="13.5703125" style="47" bestFit="1" customWidth="1"/>
    <col min="5638" max="5639" width="9.140625" style="47"/>
    <col min="5640" max="5640" width="12.85546875" style="47" bestFit="1" customWidth="1"/>
    <col min="5641" max="5888" width="9.140625" style="47"/>
    <col min="5889" max="5889" width="20" style="47" customWidth="1"/>
    <col min="5890" max="5890" width="15.140625" style="47" customWidth="1"/>
    <col min="5891" max="5891" width="73.140625" style="47" customWidth="1"/>
    <col min="5892" max="5892" width="11.5703125" style="47" bestFit="1" customWidth="1"/>
    <col min="5893" max="5893" width="13.5703125" style="47" bestFit="1" customWidth="1"/>
    <col min="5894" max="5895" width="9.140625" style="47"/>
    <col min="5896" max="5896" width="12.85546875" style="47" bestFit="1" customWidth="1"/>
    <col min="5897" max="6144" width="9.140625" style="47"/>
    <col min="6145" max="6145" width="20" style="47" customWidth="1"/>
    <col min="6146" max="6146" width="15.140625" style="47" customWidth="1"/>
    <col min="6147" max="6147" width="73.140625" style="47" customWidth="1"/>
    <col min="6148" max="6148" width="11.5703125" style="47" bestFit="1" customWidth="1"/>
    <col min="6149" max="6149" width="13.5703125" style="47" bestFit="1" customWidth="1"/>
    <col min="6150" max="6151" width="9.140625" style="47"/>
    <col min="6152" max="6152" width="12.85546875" style="47" bestFit="1" customWidth="1"/>
    <col min="6153" max="6400" width="9.140625" style="47"/>
    <col min="6401" max="6401" width="20" style="47" customWidth="1"/>
    <col min="6402" max="6402" width="15.140625" style="47" customWidth="1"/>
    <col min="6403" max="6403" width="73.140625" style="47" customWidth="1"/>
    <col min="6404" max="6404" width="11.5703125" style="47" bestFit="1" customWidth="1"/>
    <col min="6405" max="6405" width="13.5703125" style="47" bestFit="1" customWidth="1"/>
    <col min="6406" max="6407" width="9.140625" style="47"/>
    <col min="6408" max="6408" width="12.85546875" style="47" bestFit="1" customWidth="1"/>
    <col min="6409" max="6656" width="9.140625" style="47"/>
    <col min="6657" max="6657" width="20" style="47" customWidth="1"/>
    <col min="6658" max="6658" width="15.140625" style="47" customWidth="1"/>
    <col min="6659" max="6659" width="73.140625" style="47" customWidth="1"/>
    <col min="6660" max="6660" width="11.5703125" style="47" bestFit="1" customWidth="1"/>
    <col min="6661" max="6661" width="13.5703125" style="47" bestFit="1" customWidth="1"/>
    <col min="6662" max="6663" width="9.140625" style="47"/>
    <col min="6664" max="6664" width="12.85546875" style="47" bestFit="1" customWidth="1"/>
    <col min="6665" max="6912" width="9.140625" style="47"/>
    <col min="6913" max="6913" width="20" style="47" customWidth="1"/>
    <col min="6914" max="6914" width="15.140625" style="47" customWidth="1"/>
    <col min="6915" max="6915" width="73.140625" style="47" customWidth="1"/>
    <col min="6916" max="6916" width="11.5703125" style="47" bestFit="1" customWidth="1"/>
    <col min="6917" max="6917" width="13.5703125" style="47" bestFit="1" customWidth="1"/>
    <col min="6918" max="6919" width="9.140625" style="47"/>
    <col min="6920" max="6920" width="12.85546875" style="47" bestFit="1" customWidth="1"/>
    <col min="6921" max="7168" width="9.140625" style="47"/>
    <col min="7169" max="7169" width="20" style="47" customWidth="1"/>
    <col min="7170" max="7170" width="15.140625" style="47" customWidth="1"/>
    <col min="7171" max="7171" width="73.140625" style="47" customWidth="1"/>
    <col min="7172" max="7172" width="11.5703125" style="47" bestFit="1" customWidth="1"/>
    <col min="7173" max="7173" width="13.5703125" style="47" bestFit="1" customWidth="1"/>
    <col min="7174" max="7175" width="9.140625" style="47"/>
    <col min="7176" max="7176" width="12.85546875" style="47" bestFit="1" customWidth="1"/>
    <col min="7177" max="7424" width="9.140625" style="47"/>
    <col min="7425" max="7425" width="20" style="47" customWidth="1"/>
    <col min="7426" max="7426" width="15.140625" style="47" customWidth="1"/>
    <col min="7427" max="7427" width="73.140625" style="47" customWidth="1"/>
    <col min="7428" max="7428" width="11.5703125" style="47" bestFit="1" customWidth="1"/>
    <col min="7429" max="7429" width="13.5703125" style="47" bestFit="1" customWidth="1"/>
    <col min="7430" max="7431" width="9.140625" style="47"/>
    <col min="7432" max="7432" width="12.85546875" style="47" bestFit="1" customWidth="1"/>
    <col min="7433" max="7680" width="9.140625" style="47"/>
    <col min="7681" max="7681" width="20" style="47" customWidth="1"/>
    <col min="7682" max="7682" width="15.140625" style="47" customWidth="1"/>
    <col min="7683" max="7683" width="73.140625" style="47" customWidth="1"/>
    <col min="7684" max="7684" width="11.5703125" style="47" bestFit="1" customWidth="1"/>
    <col min="7685" max="7685" width="13.5703125" style="47" bestFit="1" customWidth="1"/>
    <col min="7686" max="7687" width="9.140625" style="47"/>
    <col min="7688" max="7688" width="12.85546875" style="47" bestFit="1" customWidth="1"/>
    <col min="7689" max="7936" width="9.140625" style="47"/>
    <col min="7937" max="7937" width="20" style="47" customWidth="1"/>
    <col min="7938" max="7938" width="15.140625" style="47" customWidth="1"/>
    <col min="7939" max="7939" width="73.140625" style="47" customWidth="1"/>
    <col min="7940" max="7940" width="11.5703125" style="47" bestFit="1" customWidth="1"/>
    <col min="7941" max="7941" width="13.5703125" style="47" bestFit="1" customWidth="1"/>
    <col min="7942" max="7943" width="9.140625" style="47"/>
    <col min="7944" max="7944" width="12.85546875" style="47" bestFit="1" customWidth="1"/>
    <col min="7945" max="8192" width="9.140625" style="47"/>
    <col min="8193" max="8193" width="20" style="47" customWidth="1"/>
    <col min="8194" max="8194" width="15.140625" style="47" customWidth="1"/>
    <col min="8195" max="8195" width="73.140625" style="47" customWidth="1"/>
    <col min="8196" max="8196" width="11.5703125" style="47" bestFit="1" customWidth="1"/>
    <col min="8197" max="8197" width="13.5703125" style="47" bestFit="1" customWidth="1"/>
    <col min="8198" max="8199" width="9.140625" style="47"/>
    <col min="8200" max="8200" width="12.85546875" style="47" bestFit="1" customWidth="1"/>
    <col min="8201" max="8448" width="9.140625" style="47"/>
    <col min="8449" max="8449" width="20" style="47" customWidth="1"/>
    <col min="8450" max="8450" width="15.140625" style="47" customWidth="1"/>
    <col min="8451" max="8451" width="73.140625" style="47" customWidth="1"/>
    <col min="8452" max="8452" width="11.5703125" style="47" bestFit="1" customWidth="1"/>
    <col min="8453" max="8453" width="13.5703125" style="47" bestFit="1" customWidth="1"/>
    <col min="8454" max="8455" width="9.140625" style="47"/>
    <col min="8456" max="8456" width="12.85546875" style="47" bestFit="1" customWidth="1"/>
    <col min="8457" max="8704" width="9.140625" style="47"/>
    <col min="8705" max="8705" width="20" style="47" customWidth="1"/>
    <col min="8706" max="8706" width="15.140625" style="47" customWidth="1"/>
    <col min="8707" max="8707" width="73.140625" style="47" customWidth="1"/>
    <col min="8708" max="8708" width="11.5703125" style="47" bestFit="1" customWidth="1"/>
    <col min="8709" max="8709" width="13.5703125" style="47" bestFit="1" customWidth="1"/>
    <col min="8710" max="8711" width="9.140625" style="47"/>
    <col min="8712" max="8712" width="12.85546875" style="47" bestFit="1" customWidth="1"/>
    <col min="8713" max="8960" width="9.140625" style="47"/>
    <col min="8961" max="8961" width="20" style="47" customWidth="1"/>
    <col min="8962" max="8962" width="15.140625" style="47" customWidth="1"/>
    <col min="8963" max="8963" width="73.140625" style="47" customWidth="1"/>
    <col min="8964" max="8964" width="11.5703125" style="47" bestFit="1" customWidth="1"/>
    <col min="8965" max="8965" width="13.5703125" style="47" bestFit="1" customWidth="1"/>
    <col min="8966" max="8967" width="9.140625" style="47"/>
    <col min="8968" max="8968" width="12.85546875" style="47" bestFit="1" customWidth="1"/>
    <col min="8969" max="9216" width="9.140625" style="47"/>
    <col min="9217" max="9217" width="20" style="47" customWidth="1"/>
    <col min="9218" max="9218" width="15.140625" style="47" customWidth="1"/>
    <col min="9219" max="9219" width="73.140625" style="47" customWidth="1"/>
    <col min="9220" max="9220" width="11.5703125" style="47" bestFit="1" customWidth="1"/>
    <col min="9221" max="9221" width="13.5703125" style="47" bestFit="1" customWidth="1"/>
    <col min="9222" max="9223" width="9.140625" style="47"/>
    <col min="9224" max="9224" width="12.85546875" style="47" bestFit="1" customWidth="1"/>
    <col min="9225" max="9472" width="9.140625" style="47"/>
    <col min="9473" max="9473" width="20" style="47" customWidth="1"/>
    <col min="9474" max="9474" width="15.140625" style="47" customWidth="1"/>
    <col min="9475" max="9475" width="73.140625" style="47" customWidth="1"/>
    <col min="9476" max="9476" width="11.5703125" style="47" bestFit="1" customWidth="1"/>
    <col min="9477" max="9477" width="13.5703125" style="47" bestFit="1" customWidth="1"/>
    <col min="9478" max="9479" width="9.140625" style="47"/>
    <col min="9480" max="9480" width="12.85546875" style="47" bestFit="1" customWidth="1"/>
    <col min="9481" max="9728" width="9.140625" style="47"/>
    <col min="9729" max="9729" width="20" style="47" customWidth="1"/>
    <col min="9730" max="9730" width="15.140625" style="47" customWidth="1"/>
    <col min="9731" max="9731" width="73.140625" style="47" customWidth="1"/>
    <col min="9732" max="9732" width="11.5703125" style="47" bestFit="1" customWidth="1"/>
    <col min="9733" max="9733" width="13.5703125" style="47" bestFit="1" customWidth="1"/>
    <col min="9734" max="9735" width="9.140625" style="47"/>
    <col min="9736" max="9736" width="12.85546875" style="47" bestFit="1" customWidth="1"/>
    <col min="9737" max="9984" width="9.140625" style="47"/>
    <col min="9985" max="9985" width="20" style="47" customWidth="1"/>
    <col min="9986" max="9986" width="15.140625" style="47" customWidth="1"/>
    <col min="9987" max="9987" width="73.140625" style="47" customWidth="1"/>
    <col min="9988" max="9988" width="11.5703125" style="47" bestFit="1" customWidth="1"/>
    <col min="9989" max="9989" width="13.5703125" style="47" bestFit="1" customWidth="1"/>
    <col min="9990" max="9991" width="9.140625" style="47"/>
    <col min="9992" max="9992" width="12.85546875" style="47" bestFit="1" customWidth="1"/>
    <col min="9993" max="10240" width="9.140625" style="47"/>
    <col min="10241" max="10241" width="20" style="47" customWidth="1"/>
    <col min="10242" max="10242" width="15.140625" style="47" customWidth="1"/>
    <col min="10243" max="10243" width="73.140625" style="47" customWidth="1"/>
    <col min="10244" max="10244" width="11.5703125" style="47" bestFit="1" customWidth="1"/>
    <col min="10245" max="10245" width="13.5703125" style="47" bestFit="1" customWidth="1"/>
    <col min="10246" max="10247" width="9.140625" style="47"/>
    <col min="10248" max="10248" width="12.85546875" style="47" bestFit="1" customWidth="1"/>
    <col min="10249" max="10496" width="9.140625" style="47"/>
    <col min="10497" max="10497" width="20" style="47" customWidth="1"/>
    <col min="10498" max="10498" width="15.140625" style="47" customWidth="1"/>
    <col min="10499" max="10499" width="73.140625" style="47" customWidth="1"/>
    <col min="10500" max="10500" width="11.5703125" style="47" bestFit="1" customWidth="1"/>
    <col min="10501" max="10501" width="13.5703125" style="47" bestFit="1" customWidth="1"/>
    <col min="10502" max="10503" width="9.140625" style="47"/>
    <col min="10504" max="10504" width="12.85546875" style="47" bestFit="1" customWidth="1"/>
    <col min="10505" max="10752" width="9.140625" style="47"/>
    <col min="10753" max="10753" width="20" style="47" customWidth="1"/>
    <col min="10754" max="10754" width="15.140625" style="47" customWidth="1"/>
    <col min="10755" max="10755" width="73.140625" style="47" customWidth="1"/>
    <col min="10756" max="10756" width="11.5703125" style="47" bestFit="1" customWidth="1"/>
    <col min="10757" max="10757" width="13.5703125" style="47" bestFit="1" customWidth="1"/>
    <col min="10758" max="10759" width="9.140625" style="47"/>
    <col min="10760" max="10760" width="12.85546875" style="47" bestFit="1" customWidth="1"/>
    <col min="10761" max="11008" width="9.140625" style="47"/>
    <col min="11009" max="11009" width="20" style="47" customWidth="1"/>
    <col min="11010" max="11010" width="15.140625" style="47" customWidth="1"/>
    <col min="11011" max="11011" width="73.140625" style="47" customWidth="1"/>
    <col min="11012" max="11012" width="11.5703125" style="47" bestFit="1" customWidth="1"/>
    <col min="11013" max="11013" width="13.5703125" style="47" bestFit="1" customWidth="1"/>
    <col min="11014" max="11015" width="9.140625" style="47"/>
    <col min="11016" max="11016" width="12.85546875" style="47" bestFit="1" customWidth="1"/>
    <col min="11017" max="11264" width="9.140625" style="47"/>
    <col min="11265" max="11265" width="20" style="47" customWidth="1"/>
    <col min="11266" max="11266" width="15.140625" style="47" customWidth="1"/>
    <col min="11267" max="11267" width="73.140625" style="47" customWidth="1"/>
    <col min="11268" max="11268" width="11.5703125" style="47" bestFit="1" customWidth="1"/>
    <col min="11269" max="11269" width="13.5703125" style="47" bestFit="1" customWidth="1"/>
    <col min="11270" max="11271" width="9.140625" style="47"/>
    <col min="11272" max="11272" width="12.85546875" style="47" bestFit="1" customWidth="1"/>
    <col min="11273" max="11520" width="9.140625" style="47"/>
    <col min="11521" max="11521" width="20" style="47" customWidth="1"/>
    <col min="11522" max="11522" width="15.140625" style="47" customWidth="1"/>
    <col min="11523" max="11523" width="73.140625" style="47" customWidth="1"/>
    <col min="11524" max="11524" width="11.5703125" style="47" bestFit="1" customWidth="1"/>
    <col min="11525" max="11525" width="13.5703125" style="47" bestFit="1" customWidth="1"/>
    <col min="11526" max="11527" width="9.140625" style="47"/>
    <col min="11528" max="11528" width="12.85546875" style="47" bestFit="1" customWidth="1"/>
    <col min="11529" max="11776" width="9.140625" style="47"/>
    <col min="11777" max="11777" width="20" style="47" customWidth="1"/>
    <col min="11778" max="11778" width="15.140625" style="47" customWidth="1"/>
    <col min="11779" max="11779" width="73.140625" style="47" customWidth="1"/>
    <col min="11780" max="11780" width="11.5703125" style="47" bestFit="1" customWidth="1"/>
    <col min="11781" max="11781" width="13.5703125" style="47" bestFit="1" customWidth="1"/>
    <col min="11782" max="11783" width="9.140625" style="47"/>
    <col min="11784" max="11784" width="12.85546875" style="47" bestFit="1" customWidth="1"/>
    <col min="11785" max="12032" width="9.140625" style="47"/>
    <col min="12033" max="12033" width="20" style="47" customWidth="1"/>
    <col min="12034" max="12034" width="15.140625" style="47" customWidth="1"/>
    <col min="12035" max="12035" width="73.140625" style="47" customWidth="1"/>
    <col min="12036" max="12036" width="11.5703125" style="47" bestFit="1" customWidth="1"/>
    <col min="12037" max="12037" width="13.5703125" style="47" bestFit="1" customWidth="1"/>
    <col min="12038" max="12039" width="9.140625" style="47"/>
    <col min="12040" max="12040" width="12.85546875" style="47" bestFit="1" customWidth="1"/>
    <col min="12041" max="12288" width="9.140625" style="47"/>
    <col min="12289" max="12289" width="20" style="47" customWidth="1"/>
    <col min="12290" max="12290" width="15.140625" style="47" customWidth="1"/>
    <col min="12291" max="12291" width="73.140625" style="47" customWidth="1"/>
    <col min="12292" max="12292" width="11.5703125" style="47" bestFit="1" customWidth="1"/>
    <col min="12293" max="12293" width="13.5703125" style="47" bestFit="1" customWidth="1"/>
    <col min="12294" max="12295" width="9.140625" style="47"/>
    <col min="12296" max="12296" width="12.85546875" style="47" bestFit="1" customWidth="1"/>
    <col min="12297" max="12544" width="9.140625" style="47"/>
    <col min="12545" max="12545" width="20" style="47" customWidth="1"/>
    <col min="12546" max="12546" width="15.140625" style="47" customWidth="1"/>
    <col min="12547" max="12547" width="73.140625" style="47" customWidth="1"/>
    <col min="12548" max="12548" width="11.5703125" style="47" bestFit="1" customWidth="1"/>
    <col min="12549" max="12549" width="13.5703125" style="47" bestFit="1" customWidth="1"/>
    <col min="12550" max="12551" width="9.140625" style="47"/>
    <col min="12552" max="12552" width="12.85546875" style="47" bestFit="1" customWidth="1"/>
    <col min="12553" max="12800" width="9.140625" style="47"/>
    <col min="12801" max="12801" width="20" style="47" customWidth="1"/>
    <col min="12802" max="12802" width="15.140625" style="47" customWidth="1"/>
    <col min="12803" max="12803" width="73.140625" style="47" customWidth="1"/>
    <col min="12804" max="12804" width="11.5703125" style="47" bestFit="1" customWidth="1"/>
    <col min="12805" max="12805" width="13.5703125" style="47" bestFit="1" customWidth="1"/>
    <col min="12806" max="12807" width="9.140625" style="47"/>
    <col min="12808" max="12808" width="12.85546875" style="47" bestFit="1" customWidth="1"/>
    <col min="12809" max="13056" width="9.140625" style="47"/>
    <col min="13057" max="13057" width="20" style="47" customWidth="1"/>
    <col min="13058" max="13058" width="15.140625" style="47" customWidth="1"/>
    <col min="13059" max="13059" width="73.140625" style="47" customWidth="1"/>
    <col min="13060" max="13060" width="11.5703125" style="47" bestFit="1" customWidth="1"/>
    <col min="13061" max="13061" width="13.5703125" style="47" bestFit="1" customWidth="1"/>
    <col min="13062" max="13063" width="9.140625" style="47"/>
    <col min="13064" max="13064" width="12.85546875" style="47" bestFit="1" customWidth="1"/>
    <col min="13065" max="13312" width="9.140625" style="47"/>
    <col min="13313" max="13313" width="20" style="47" customWidth="1"/>
    <col min="13314" max="13314" width="15.140625" style="47" customWidth="1"/>
    <col min="13315" max="13315" width="73.140625" style="47" customWidth="1"/>
    <col min="13316" max="13316" width="11.5703125" style="47" bestFit="1" customWidth="1"/>
    <col min="13317" max="13317" width="13.5703125" style="47" bestFit="1" customWidth="1"/>
    <col min="13318" max="13319" width="9.140625" style="47"/>
    <col min="13320" max="13320" width="12.85546875" style="47" bestFit="1" customWidth="1"/>
    <col min="13321" max="13568" width="9.140625" style="47"/>
    <col min="13569" max="13569" width="20" style="47" customWidth="1"/>
    <col min="13570" max="13570" width="15.140625" style="47" customWidth="1"/>
    <col min="13571" max="13571" width="73.140625" style="47" customWidth="1"/>
    <col min="13572" max="13572" width="11.5703125" style="47" bestFit="1" customWidth="1"/>
    <col min="13573" max="13573" width="13.5703125" style="47" bestFit="1" customWidth="1"/>
    <col min="13574" max="13575" width="9.140625" style="47"/>
    <col min="13576" max="13576" width="12.85546875" style="47" bestFit="1" customWidth="1"/>
    <col min="13577" max="13824" width="9.140625" style="47"/>
    <col min="13825" max="13825" width="20" style="47" customWidth="1"/>
    <col min="13826" max="13826" width="15.140625" style="47" customWidth="1"/>
    <col min="13827" max="13827" width="73.140625" style="47" customWidth="1"/>
    <col min="13828" max="13828" width="11.5703125" style="47" bestFit="1" customWidth="1"/>
    <col min="13829" max="13829" width="13.5703125" style="47" bestFit="1" customWidth="1"/>
    <col min="13830" max="13831" width="9.140625" style="47"/>
    <col min="13832" max="13832" width="12.85546875" style="47" bestFit="1" customWidth="1"/>
    <col min="13833" max="14080" width="9.140625" style="47"/>
    <col min="14081" max="14081" width="20" style="47" customWidth="1"/>
    <col min="14082" max="14082" width="15.140625" style="47" customWidth="1"/>
    <col min="14083" max="14083" width="73.140625" style="47" customWidth="1"/>
    <col min="14084" max="14084" width="11.5703125" style="47" bestFit="1" customWidth="1"/>
    <col min="14085" max="14085" width="13.5703125" style="47" bestFit="1" customWidth="1"/>
    <col min="14086" max="14087" width="9.140625" style="47"/>
    <col min="14088" max="14088" width="12.85546875" style="47" bestFit="1" customWidth="1"/>
    <col min="14089" max="14336" width="9.140625" style="47"/>
    <col min="14337" max="14337" width="20" style="47" customWidth="1"/>
    <col min="14338" max="14338" width="15.140625" style="47" customWidth="1"/>
    <col min="14339" max="14339" width="73.140625" style="47" customWidth="1"/>
    <col min="14340" max="14340" width="11.5703125" style="47" bestFit="1" customWidth="1"/>
    <col min="14341" max="14341" width="13.5703125" style="47" bestFit="1" customWidth="1"/>
    <col min="14342" max="14343" width="9.140625" style="47"/>
    <col min="14344" max="14344" width="12.85546875" style="47" bestFit="1" customWidth="1"/>
    <col min="14345" max="14592" width="9.140625" style="47"/>
    <col min="14593" max="14593" width="20" style="47" customWidth="1"/>
    <col min="14594" max="14594" width="15.140625" style="47" customWidth="1"/>
    <col min="14595" max="14595" width="73.140625" style="47" customWidth="1"/>
    <col min="14596" max="14596" width="11.5703125" style="47" bestFit="1" customWidth="1"/>
    <col min="14597" max="14597" width="13.5703125" style="47" bestFit="1" customWidth="1"/>
    <col min="14598" max="14599" width="9.140625" style="47"/>
    <col min="14600" max="14600" width="12.85546875" style="47" bestFit="1" customWidth="1"/>
    <col min="14601" max="14848" width="9.140625" style="47"/>
    <col min="14849" max="14849" width="20" style="47" customWidth="1"/>
    <col min="14850" max="14850" width="15.140625" style="47" customWidth="1"/>
    <col min="14851" max="14851" width="73.140625" style="47" customWidth="1"/>
    <col min="14852" max="14852" width="11.5703125" style="47" bestFit="1" customWidth="1"/>
    <col min="14853" max="14853" width="13.5703125" style="47" bestFit="1" customWidth="1"/>
    <col min="14854" max="14855" width="9.140625" style="47"/>
    <col min="14856" max="14856" width="12.85546875" style="47" bestFit="1" customWidth="1"/>
    <col min="14857" max="15104" width="9.140625" style="47"/>
    <col min="15105" max="15105" width="20" style="47" customWidth="1"/>
    <col min="15106" max="15106" width="15.140625" style="47" customWidth="1"/>
    <col min="15107" max="15107" width="73.140625" style="47" customWidth="1"/>
    <col min="15108" max="15108" width="11.5703125" style="47" bestFit="1" customWidth="1"/>
    <col min="15109" max="15109" width="13.5703125" style="47" bestFit="1" customWidth="1"/>
    <col min="15110" max="15111" width="9.140625" style="47"/>
    <col min="15112" max="15112" width="12.85546875" style="47" bestFit="1" customWidth="1"/>
    <col min="15113" max="15360" width="9.140625" style="47"/>
    <col min="15361" max="15361" width="20" style="47" customWidth="1"/>
    <col min="15362" max="15362" width="15.140625" style="47" customWidth="1"/>
    <col min="15363" max="15363" width="73.140625" style="47" customWidth="1"/>
    <col min="15364" max="15364" width="11.5703125" style="47" bestFit="1" customWidth="1"/>
    <col min="15365" max="15365" width="13.5703125" style="47" bestFit="1" customWidth="1"/>
    <col min="15366" max="15367" width="9.140625" style="47"/>
    <col min="15368" max="15368" width="12.85546875" style="47" bestFit="1" customWidth="1"/>
    <col min="15369" max="15616" width="9.140625" style="47"/>
    <col min="15617" max="15617" width="20" style="47" customWidth="1"/>
    <col min="15618" max="15618" width="15.140625" style="47" customWidth="1"/>
    <col min="15619" max="15619" width="73.140625" style="47" customWidth="1"/>
    <col min="15620" max="15620" width="11.5703125" style="47" bestFit="1" customWidth="1"/>
    <col min="15621" max="15621" width="13.5703125" style="47" bestFit="1" customWidth="1"/>
    <col min="15622" max="15623" width="9.140625" style="47"/>
    <col min="15624" max="15624" width="12.85546875" style="47" bestFit="1" customWidth="1"/>
    <col min="15625" max="15872" width="9.140625" style="47"/>
    <col min="15873" max="15873" width="20" style="47" customWidth="1"/>
    <col min="15874" max="15874" width="15.140625" style="47" customWidth="1"/>
    <col min="15875" max="15875" width="73.140625" style="47" customWidth="1"/>
    <col min="15876" max="15876" width="11.5703125" style="47" bestFit="1" customWidth="1"/>
    <col min="15877" max="15877" width="13.5703125" style="47" bestFit="1" customWidth="1"/>
    <col min="15878" max="15879" width="9.140625" style="47"/>
    <col min="15880" max="15880" width="12.85546875" style="47" bestFit="1" customWidth="1"/>
    <col min="15881" max="16128" width="9.140625" style="47"/>
    <col min="16129" max="16129" width="20" style="47" customWidth="1"/>
    <col min="16130" max="16130" width="15.140625" style="47" customWidth="1"/>
    <col min="16131" max="16131" width="73.140625" style="47" customWidth="1"/>
    <col min="16132" max="16132" width="11.5703125" style="47" bestFit="1" customWidth="1"/>
    <col min="16133" max="16133" width="13.5703125" style="47" bestFit="1" customWidth="1"/>
    <col min="16134" max="16135" width="9.140625" style="47"/>
    <col min="16136" max="16136" width="12.85546875" style="47" bestFit="1" customWidth="1"/>
    <col min="16137" max="16384" width="9.140625" style="47"/>
  </cols>
  <sheetData>
    <row r="2" spans="1:5" ht="18.75">
      <c r="A2" s="511" t="s">
        <v>1023</v>
      </c>
      <c r="B2" s="511"/>
      <c r="C2" s="511"/>
      <c r="D2" s="511"/>
      <c r="E2" s="511"/>
    </row>
    <row r="4" spans="1:5" ht="18.75">
      <c r="A4" s="504" t="s">
        <v>829</v>
      </c>
      <c r="B4" s="504"/>
      <c r="C4" s="504"/>
      <c r="D4" s="504"/>
      <c r="E4" s="504"/>
    </row>
    <row r="5" spans="1:5" ht="18.75">
      <c r="A5" s="504" t="s">
        <v>830</v>
      </c>
      <c r="B5" s="504"/>
      <c r="C5" s="504"/>
      <c r="D5" s="504"/>
      <c r="E5" s="504"/>
    </row>
    <row r="7" spans="1:5">
      <c r="A7" s="48" t="s">
        <v>343</v>
      </c>
      <c r="B7" s="48" t="s">
        <v>3</v>
      </c>
      <c r="C7" s="49" t="s">
        <v>831</v>
      </c>
      <c r="D7" s="50" t="s">
        <v>7</v>
      </c>
      <c r="E7" s="51" t="s">
        <v>8</v>
      </c>
    </row>
    <row r="8" spans="1:5" ht="12" customHeight="1">
      <c r="A8" s="505" t="s">
        <v>9</v>
      </c>
      <c r="B8" s="502" t="s">
        <v>10</v>
      </c>
      <c r="C8" s="52" t="s">
        <v>418</v>
      </c>
      <c r="D8" s="53">
        <v>1</v>
      </c>
      <c r="E8" s="54">
        <v>613.14</v>
      </c>
    </row>
    <row r="9" spans="1:5" ht="12" customHeight="1">
      <c r="A9" s="505"/>
      <c r="B9" s="506"/>
      <c r="C9" s="52" t="s">
        <v>518</v>
      </c>
      <c r="D9" s="53">
        <v>2</v>
      </c>
      <c r="E9" s="54">
        <v>6165.3600000000006</v>
      </c>
    </row>
    <row r="10" spans="1:5" ht="12" customHeight="1">
      <c r="A10" s="505"/>
      <c r="B10" s="506"/>
      <c r="C10" s="52" t="s">
        <v>621</v>
      </c>
      <c r="D10" s="53">
        <v>2</v>
      </c>
      <c r="E10" s="54">
        <v>322.38</v>
      </c>
    </row>
    <row r="11" spans="1:5" ht="12" customHeight="1">
      <c r="A11" s="505"/>
      <c r="B11" s="506"/>
      <c r="C11" s="52" t="s">
        <v>548</v>
      </c>
      <c r="D11" s="53">
        <v>2</v>
      </c>
      <c r="E11" s="54">
        <v>90</v>
      </c>
    </row>
    <row r="12" spans="1:5" ht="12" customHeight="1">
      <c r="A12" s="505"/>
      <c r="B12" s="506"/>
      <c r="C12" s="52" t="s">
        <v>433</v>
      </c>
      <c r="D12" s="53">
        <v>1</v>
      </c>
      <c r="E12" s="54">
        <v>1119.74</v>
      </c>
    </row>
    <row r="13" spans="1:5" ht="12" customHeight="1">
      <c r="A13" s="505"/>
      <c r="B13" s="506"/>
      <c r="C13" s="52" t="s">
        <v>436</v>
      </c>
      <c r="D13" s="53">
        <v>6</v>
      </c>
      <c r="E13" s="54">
        <v>5112.24</v>
      </c>
    </row>
    <row r="14" spans="1:5" ht="12" customHeight="1">
      <c r="A14" s="505"/>
      <c r="B14" s="506"/>
      <c r="C14" s="52" t="s">
        <v>455</v>
      </c>
      <c r="D14" s="53">
        <v>1</v>
      </c>
      <c r="E14" s="54">
        <v>438.24</v>
      </c>
    </row>
    <row r="15" spans="1:5" ht="12" customHeight="1">
      <c r="A15" s="505"/>
      <c r="B15" s="506"/>
      <c r="C15" s="52" t="s">
        <v>460</v>
      </c>
      <c r="D15" s="53">
        <v>1</v>
      </c>
      <c r="E15" s="54">
        <v>1088.4000000000001</v>
      </c>
    </row>
    <row r="16" spans="1:5" ht="12" customHeight="1">
      <c r="A16" s="505"/>
      <c r="B16" s="506"/>
      <c r="C16" s="52" t="s">
        <v>568</v>
      </c>
      <c r="D16" s="53">
        <v>1</v>
      </c>
      <c r="E16" s="54">
        <v>205.53</v>
      </c>
    </row>
    <row r="17" spans="1:5" ht="12" customHeight="1">
      <c r="A17" s="505"/>
      <c r="B17" s="506"/>
      <c r="C17" s="52" t="s">
        <v>479</v>
      </c>
      <c r="D17" s="53">
        <v>1</v>
      </c>
      <c r="E17" s="54">
        <v>372.53999999999996</v>
      </c>
    </row>
    <row r="18" spans="1:5" ht="12" customHeight="1">
      <c r="A18" s="505"/>
      <c r="B18" s="506"/>
      <c r="C18" s="52" t="s">
        <v>429</v>
      </c>
      <c r="D18" s="53">
        <v>1</v>
      </c>
      <c r="E18" s="54">
        <v>513.94000000000005</v>
      </c>
    </row>
    <row r="19" spans="1:5" ht="12" customHeight="1">
      <c r="A19" s="505"/>
      <c r="B19" s="506"/>
      <c r="C19" s="52" t="s">
        <v>832</v>
      </c>
      <c r="D19" s="53">
        <v>1</v>
      </c>
      <c r="E19" s="54">
        <v>208.94</v>
      </c>
    </row>
    <row r="20" spans="1:5" ht="12" customHeight="1">
      <c r="A20" s="505"/>
      <c r="B20" s="506"/>
      <c r="C20" s="52" t="s">
        <v>507</v>
      </c>
      <c r="D20" s="53">
        <v>5</v>
      </c>
      <c r="E20" s="54">
        <v>2575.6</v>
      </c>
    </row>
    <row r="21" spans="1:5" ht="12" customHeight="1">
      <c r="A21" s="505"/>
      <c r="B21" s="506"/>
      <c r="C21" s="52" t="s">
        <v>430</v>
      </c>
      <c r="D21" s="53">
        <v>3</v>
      </c>
      <c r="E21" s="54">
        <v>919.41</v>
      </c>
    </row>
    <row r="22" spans="1:5" ht="12" customHeight="1">
      <c r="A22" s="505"/>
      <c r="B22" s="506"/>
      <c r="C22" s="52" t="s">
        <v>431</v>
      </c>
      <c r="D22" s="53">
        <v>2</v>
      </c>
      <c r="E22" s="54">
        <v>6478.68</v>
      </c>
    </row>
    <row r="23" spans="1:5" ht="12" customHeight="1">
      <c r="A23" s="505"/>
      <c r="B23" s="506"/>
      <c r="C23" s="52" t="s">
        <v>543</v>
      </c>
      <c r="D23" s="53">
        <v>1</v>
      </c>
      <c r="E23" s="54">
        <v>5080.2800000000007</v>
      </c>
    </row>
    <row r="24" spans="1:5" ht="12" customHeight="1">
      <c r="A24" s="505"/>
      <c r="B24" s="503"/>
      <c r="C24" s="52" t="s">
        <v>544</v>
      </c>
      <c r="D24" s="53">
        <v>1</v>
      </c>
      <c r="E24" s="54">
        <v>5710.28</v>
      </c>
    </row>
    <row r="25" spans="1:5" ht="12" customHeight="1">
      <c r="A25" s="505"/>
      <c r="B25" s="507" t="s">
        <v>432</v>
      </c>
      <c r="C25" s="507"/>
      <c r="D25" s="55">
        <f>SUM(D8:D24)</f>
        <v>32</v>
      </c>
      <c r="E25" s="56">
        <f>SUM(E8:E24)</f>
        <v>37014.699999999997</v>
      </c>
    </row>
    <row r="26" spans="1:5" ht="12" customHeight="1">
      <c r="A26" s="505"/>
      <c r="B26" s="502" t="s">
        <v>11</v>
      </c>
      <c r="C26" s="52" t="s">
        <v>452</v>
      </c>
      <c r="D26" s="53">
        <v>1</v>
      </c>
      <c r="E26" s="54">
        <v>1280.75</v>
      </c>
    </row>
    <row r="27" spans="1:5" ht="12" customHeight="1">
      <c r="A27" s="505"/>
      <c r="B27" s="506"/>
      <c r="C27" s="52" t="s">
        <v>433</v>
      </c>
      <c r="D27" s="53">
        <v>2</v>
      </c>
      <c r="E27" s="54">
        <v>2239.48</v>
      </c>
    </row>
    <row r="28" spans="1:5" ht="12" customHeight="1">
      <c r="A28" s="505"/>
      <c r="B28" s="506"/>
      <c r="C28" s="52" t="s">
        <v>436</v>
      </c>
      <c r="D28" s="53">
        <v>1</v>
      </c>
      <c r="E28" s="54">
        <v>852.04</v>
      </c>
    </row>
    <row r="29" spans="1:5" ht="12" customHeight="1">
      <c r="A29" s="505"/>
      <c r="B29" s="506"/>
      <c r="C29" s="52" t="s">
        <v>422</v>
      </c>
      <c r="D29" s="53">
        <v>2</v>
      </c>
      <c r="E29" s="54">
        <v>1782.04</v>
      </c>
    </row>
    <row r="30" spans="1:5" ht="12" customHeight="1">
      <c r="A30" s="505"/>
      <c r="B30" s="506"/>
      <c r="C30" s="52" t="s">
        <v>425</v>
      </c>
      <c r="D30" s="53">
        <v>7</v>
      </c>
      <c r="E30" s="54">
        <v>2373.14</v>
      </c>
    </row>
    <row r="31" spans="1:5" ht="12" customHeight="1">
      <c r="A31" s="505"/>
      <c r="B31" s="506"/>
      <c r="C31" s="52" t="s">
        <v>498</v>
      </c>
      <c r="D31" s="53">
        <v>1</v>
      </c>
      <c r="E31" s="54">
        <v>591.5</v>
      </c>
    </row>
    <row r="32" spans="1:5" ht="12" customHeight="1">
      <c r="A32" s="505"/>
      <c r="B32" s="503"/>
      <c r="C32" s="52" t="s">
        <v>430</v>
      </c>
      <c r="D32" s="53">
        <v>1</v>
      </c>
      <c r="E32" s="54">
        <v>306.47000000000003</v>
      </c>
    </row>
    <row r="33" spans="1:5" ht="12" customHeight="1">
      <c r="A33" s="505"/>
      <c r="B33" s="507" t="s">
        <v>833</v>
      </c>
      <c r="C33" s="507"/>
      <c r="D33" s="55">
        <v>15</v>
      </c>
      <c r="E33" s="56">
        <v>9425.42</v>
      </c>
    </row>
    <row r="34" spans="1:5" ht="12" customHeight="1">
      <c r="A34" s="505"/>
      <c r="B34" s="57" t="s">
        <v>12</v>
      </c>
      <c r="C34" s="52" t="s">
        <v>491</v>
      </c>
      <c r="D34" s="53">
        <v>2</v>
      </c>
      <c r="E34" s="54">
        <v>1286</v>
      </c>
    </row>
    <row r="35" spans="1:5" ht="12" customHeight="1">
      <c r="A35" s="505"/>
      <c r="B35" s="507" t="s">
        <v>834</v>
      </c>
      <c r="C35" s="507"/>
      <c r="D35" s="55">
        <v>2</v>
      </c>
      <c r="E35" s="56">
        <v>1286</v>
      </c>
    </row>
    <row r="36" spans="1:5" ht="12" customHeight="1">
      <c r="A36" s="505"/>
      <c r="B36" s="57" t="s">
        <v>13</v>
      </c>
      <c r="C36" s="52" t="s">
        <v>532</v>
      </c>
      <c r="D36" s="53">
        <v>1</v>
      </c>
      <c r="E36" s="54">
        <v>360</v>
      </c>
    </row>
    <row r="37" spans="1:5" ht="12" customHeight="1">
      <c r="A37" s="505"/>
      <c r="B37" s="507" t="s">
        <v>434</v>
      </c>
      <c r="C37" s="507"/>
      <c r="D37" s="55">
        <v>1</v>
      </c>
      <c r="E37" s="56">
        <v>360</v>
      </c>
    </row>
    <row r="38" spans="1:5" ht="12" customHeight="1">
      <c r="A38" s="505"/>
      <c r="B38" s="508" t="s">
        <v>14</v>
      </c>
      <c r="C38" s="52" t="s">
        <v>419</v>
      </c>
      <c r="D38" s="53">
        <v>3</v>
      </c>
      <c r="E38" s="54">
        <v>4174.62</v>
      </c>
    </row>
    <row r="39" spans="1:5" ht="12" customHeight="1">
      <c r="A39" s="505"/>
      <c r="B39" s="508"/>
      <c r="C39" s="52" t="s">
        <v>423</v>
      </c>
      <c r="D39" s="53">
        <v>3</v>
      </c>
      <c r="E39" s="54">
        <v>2760.4800000000005</v>
      </c>
    </row>
    <row r="40" spans="1:5" ht="12" customHeight="1">
      <c r="A40" s="505"/>
      <c r="B40" s="508"/>
      <c r="C40" s="52" t="s">
        <v>425</v>
      </c>
      <c r="D40" s="53">
        <v>40</v>
      </c>
      <c r="E40" s="54">
        <v>13560.8</v>
      </c>
    </row>
    <row r="41" spans="1:5" ht="12" customHeight="1">
      <c r="A41" s="505"/>
      <c r="B41" s="508"/>
      <c r="C41" s="52" t="s">
        <v>430</v>
      </c>
      <c r="D41" s="53">
        <v>9</v>
      </c>
      <c r="E41" s="54">
        <v>2758.2300000000005</v>
      </c>
    </row>
    <row r="42" spans="1:5" ht="12" customHeight="1">
      <c r="A42" s="505"/>
      <c r="B42" s="507" t="s">
        <v>835</v>
      </c>
      <c r="C42" s="507"/>
      <c r="D42" s="55">
        <v>55</v>
      </c>
      <c r="E42" s="56">
        <v>23254.13</v>
      </c>
    </row>
    <row r="43" spans="1:5" ht="12" customHeight="1">
      <c r="A43" s="505"/>
      <c r="B43" s="508" t="s">
        <v>15</v>
      </c>
      <c r="C43" s="52" t="s">
        <v>548</v>
      </c>
      <c r="D43" s="53">
        <v>3</v>
      </c>
      <c r="E43" s="54">
        <v>135</v>
      </c>
    </row>
    <row r="44" spans="1:5" ht="12" customHeight="1">
      <c r="A44" s="505"/>
      <c r="B44" s="508"/>
      <c r="C44" s="52" t="s">
        <v>449</v>
      </c>
      <c r="D44" s="53">
        <v>1</v>
      </c>
      <c r="E44" s="54">
        <v>1386.1</v>
      </c>
    </row>
    <row r="45" spans="1:5" ht="12" customHeight="1">
      <c r="A45" s="505"/>
      <c r="B45" s="508"/>
      <c r="C45" s="52" t="s">
        <v>424</v>
      </c>
      <c r="D45" s="53">
        <v>2</v>
      </c>
      <c r="E45" s="54">
        <v>2536.12</v>
      </c>
    </row>
    <row r="46" spans="1:5" ht="12" customHeight="1">
      <c r="A46" s="505"/>
      <c r="B46" s="508"/>
      <c r="C46" s="52" t="s">
        <v>425</v>
      </c>
      <c r="D46" s="53">
        <v>3</v>
      </c>
      <c r="E46" s="54">
        <v>1017.06</v>
      </c>
    </row>
    <row r="47" spans="1:5" ht="12" customHeight="1">
      <c r="A47" s="505"/>
      <c r="B47" s="507" t="s">
        <v>450</v>
      </c>
      <c r="C47" s="507"/>
      <c r="D47" s="55">
        <v>9</v>
      </c>
      <c r="E47" s="56">
        <v>5074.28</v>
      </c>
    </row>
    <row r="48" spans="1:5" ht="12" customHeight="1">
      <c r="A48" s="505"/>
      <c r="B48" s="57" t="s">
        <v>16</v>
      </c>
      <c r="C48" s="52" t="s">
        <v>426</v>
      </c>
      <c r="D48" s="53">
        <v>1</v>
      </c>
      <c r="E48" s="54">
        <v>1057.8800000000001</v>
      </c>
    </row>
    <row r="49" spans="1:5" ht="12" customHeight="1">
      <c r="A49" s="505"/>
      <c r="B49" s="507" t="s">
        <v>458</v>
      </c>
      <c r="C49" s="507"/>
      <c r="D49" s="55">
        <v>1</v>
      </c>
      <c r="E49" s="56">
        <v>1057.8800000000001</v>
      </c>
    </row>
    <row r="50" spans="1:5" ht="12" customHeight="1">
      <c r="A50" s="505"/>
      <c r="B50" s="508" t="s">
        <v>17</v>
      </c>
      <c r="C50" s="52" t="s">
        <v>422</v>
      </c>
      <c r="D50" s="53">
        <v>2</v>
      </c>
      <c r="E50" s="54">
        <v>1782.04</v>
      </c>
    </row>
    <row r="51" spans="1:5" ht="12" customHeight="1">
      <c r="A51" s="505"/>
      <c r="B51" s="508"/>
      <c r="C51" s="52" t="s">
        <v>437</v>
      </c>
      <c r="D51" s="53">
        <v>1</v>
      </c>
      <c r="E51" s="54">
        <v>869.98</v>
      </c>
    </row>
    <row r="52" spans="1:5" ht="12" customHeight="1">
      <c r="A52" s="505"/>
      <c r="B52" s="508"/>
      <c r="C52" s="52" t="s">
        <v>425</v>
      </c>
      <c r="D52" s="53">
        <v>8</v>
      </c>
      <c r="E52" s="54">
        <v>2712.16</v>
      </c>
    </row>
    <row r="53" spans="1:5" ht="12" customHeight="1">
      <c r="A53" s="505"/>
      <c r="B53" s="508"/>
      <c r="C53" s="52" t="s">
        <v>430</v>
      </c>
      <c r="D53" s="53">
        <v>1</v>
      </c>
      <c r="E53" s="54">
        <v>306.47000000000003</v>
      </c>
    </row>
    <row r="54" spans="1:5" ht="12" customHeight="1">
      <c r="A54" s="505"/>
      <c r="B54" s="507" t="s">
        <v>836</v>
      </c>
      <c r="C54" s="507"/>
      <c r="D54" s="55">
        <v>12</v>
      </c>
      <c r="E54" s="56">
        <v>5670.6500000000005</v>
      </c>
    </row>
    <row r="55" spans="1:5" ht="12" customHeight="1">
      <c r="A55" s="505"/>
      <c r="B55" s="57" t="s">
        <v>18</v>
      </c>
      <c r="C55" s="52" t="s">
        <v>424</v>
      </c>
      <c r="D55" s="53">
        <v>1</v>
      </c>
      <c r="E55" s="54">
        <v>1268.06</v>
      </c>
    </row>
    <row r="56" spans="1:5" ht="12" customHeight="1">
      <c r="A56" s="505"/>
      <c r="B56" s="507" t="s">
        <v>837</v>
      </c>
      <c r="C56" s="507"/>
      <c r="D56" s="55">
        <v>1</v>
      </c>
      <c r="E56" s="56">
        <v>1268.06</v>
      </c>
    </row>
    <row r="57" spans="1:5" ht="12" customHeight="1">
      <c r="A57" s="505"/>
      <c r="B57" s="508" t="s">
        <v>19</v>
      </c>
      <c r="C57" s="52" t="s">
        <v>419</v>
      </c>
      <c r="D57" s="53">
        <v>1</v>
      </c>
      <c r="E57" s="54">
        <v>1391.54</v>
      </c>
    </row>
    <row r="58" spans="1:5" ht="12" customHeight="1">
      <c r="A58" s="505"/>
      <c r="B58" s="508"/>
      <c r="C58" s="52" t="s">
        <v>436</v>
      </c>
      <c r="D58" s="53">
        <v>2</v>
      </c>
      <c r="E58" s="54">
        <v>1704.08</v>
      </c>
    </row>
    <row r="59" spans="1:5" ht="12" customHeight="1">
      <c r="A59" s="505"/>
      <c r="B59" s="508"/>
      <c r="C59" s="52" t="s">
        <v>422</v>
      </c>
      <c r="D59" s="53">
        <v>1</v>
      </c>
      <c r="E59" s="54">
        <v>891.02</v>
      </c>
    </row>
    <row r="60" spans="1:5" ht="12" customHeight="1">
      <c r="A60" s="505"/>
      <c r="B60" s="508"/>
      <c r="C60" s="52" t="s">
        <v>425</v>
      </c>
      <c r="D60" s="53">
        <v>52</v>
      </c>
      <c r="E60" s="54">
        <v>17629.04</v>
      </c>
    </row>
    <row r="61" spans="1:5" ht="12" customHeight="1">
      <c r="A61" s="505"/>
      <c r="B61" s="508"/>
      <c r="C61" s="52" t="s">
        <v>426</v>
      </c>
      <c r="D61" s="53">
        <v>1</v>
      </c>
      <c r="E61" s="54">
        <v>1057.8800000000001</v>
      </c>
    </row>
    <row r="62" spans="1:5" ht="12" customHeight="1">
      <c r="A62" s="505"/>
      <c r="B62" s="508"/>
      <c r="C62" s="52" t="s">
        <v>430</v>
      </c>
      <c r="D62" s="53">
        <v>6</v>
      </c>
      <c r="E62" s="54">
        <v>1838.8200000000002</v>
      </c>
    </row>
    <row r="63" spans="1:5" ht="12" customHeight="1">
      <c r="A63" s="505"/>
      <c r="B63" s="507" t="s">
        <v>462</v>
      </c>
      <c r="C63" s="507"/>
      <c r="D63" s="55">
        <v>63</v>
      </c>
      <c r="E63" s="56">
        <v>24512.38</v>
      </c>
    </row>
    <row r="64" spans="1:5" ht="12" customHeight="1">
      <c r="A64" s="509" t="s">
        <v>838</v>
      </c>
      <c r="B64" s="509"/>
      <c r="C64" s="509"/>
      <c r="D64" s="55">
        <v>191</v>
      </c>
      <c r="E64" s="56">
        <v>108923.5</v>
      </c>
    </row>
    <row r="65" spans="1:5" ht="12" customHeight="1">
      <c r="A65" s="505" t="s">
        <v>21</v>
      </c>
      <c r="B65" s="508" t="s">
        <v>22</v>
      </c>
      <c r="C65" s="52" t="s">
        <v>463</v>
      </c>
      <c r="D65" s="53">
        <v>1</v>
      </c>
      <c r="E65" s="54">
        <v>696.36</v>
      </c>
    </row>
    <row r="66" spans="1:5" ht="12" customHeight="1">
      <c r="A66" s="505"/>
      <c r="B66" s="508"/>
      <c r="C66" s="52" t="s">
        <v>419</v>
      </c>
      <c r="D66" s="53">
        <v>10</v>
      </c>
      <c r="E66" s="54">
        <v>13915.4</v>
      </c>
    </row>
    <row r="67" spans="1:5" ht="12" customHeight="1">
      <c r="A67" s="505"/>
      <c r="B67" s="508"/>
      <c r="C67" s="52" t="s">
        <v>457</v>
      </c>
      <c r="D67" s="53">
        <v>3</v>
      </c>
      <c r="E67" s="54">
        <v>1417.29</v>
      </c>
    </row>
    <row r="68" spans="1:5" ht="12" customHeight="1">
      <c r="A68" s="505"/>
      <c r="B68" s="508"/>
      <c r="C68" s="52" t="s">
        <v>557</v>
      </c>
      <c r="D68" s="53">
        <v>5</v>
      </c>
      <c r="E68" s="54">
        <v>2246</v>
      </c>
    </row>
    <row r="69" spans="1:5" ht="12" customHeight="1">
      <c r="A69" s="505"/>
      <c r="B69" s="508"/>
      <c r="C69" s="52" t="s">
        <v>420</v>
      </c>
      <c r="D69" s="53">
        <v>1</v>
      </c>
      <c r="E69" s="54">
        <v>631.88</v>
      </c>
    </row>
    <row r="70" spans="1:5" ht="12" customHeight="1">
      <c r="A70" s="505"/>
      <c r="B70" s="508"/>
      <c r="C70" s="52" t="s">
        <v>433</v>
      </c>
      <c r="D70" s="53">
        <v>1</v>
      </c>
      <c r="E70" s="54">
        <v>1119.74</v>
      </c>
    </row>
    <row r="71" spans="1:5" ht="12" customHeight="1">
      <c r="A71" s="505"/>
      <c r="B71" s="508"/>
      <c r="C71" s="52" t="s">
        <v>436</v>
      </c>
      <c r="D71" s="53">
        <v>6</v>
      </c>
      <c r="E71" s="54">
        <v>5112.24</v>
      </c>
    </row>
    <row r="72" spans="1:5" ht="12" customHeight="1">
      <c r="A72" s="505"/>
      <c r="B72" s="508"/>
      <c r="C72" s="52" t="s">
        <v>422</v>
      </c>
      <c r="D72" s="53">
        <v>10</v>
      </c>
      <c r="E72" s="54">
        <v>8910.2000000000007</v>
      </c>
    </row>
    <row r="73" spans="1:5" ht="12" customHeight="1">
      <c r="A73" s="505"/>
      <c r="B73" s="508"/>
      <c r="C73" s="52" t="s">
        <v>437</v>
      </c>
      <c r="D73" s="53">
        <v>10</v>
      </c>
      <c r="E73" s="54">
        <v>8699.7999999999993</v>
      </c>
    </row>
    <row r="74" spans="1:5" ht="12" customHeight="1">
      <c r="A74" s="505"/>
      <c r="B74" s="508"/>
      <c r="C74" s="52" t="s">
        <v>423</v>
      </c>
      <c r="D74" s="53">
        <v>1</v>
      </c>
      <c r="E74" s="54">
        <v>920.16000000000008</v>
      </c>
    </row>
    <row r="75" spans="1:5" ht="12" customHeight="1">
      <c r="A75" s="505"/>
      <c r="B75" s="508"/>
      <c r="C75" s="52" t="s">
        <v>424</v>
      </c>
      <c r="D75" s="53">
        <v>3</v>
      </c>
      <c r="E75" s="54">
        <v>3804.18</v>
      </c>
    </row>
    <row r="76" spans="1:5" ht="12" customHeight="1">
      <c r="A76" s="505"/>
      <c r="B76" s="508"/>
      <c r="C76" s="52" t="s">
        <v>425</v>
      </c>
      <c r="D76" s="53">
        <v>29</v>
      </c>
      <c r="E76" s="54">
        <v>9831.58</v>
      </c>
    </row>
    <row r="77" spans="1:5" ht="12" customHeight="1">
      <c r="A77" s="505"/>
      <c r="B77" s="508"/>
      <c r="C77" s="52" t="s">
        <v>426</v>
      </c>
      <c r="D77" s="53">
        <v>2</v>
      </c>
      <c r="E77" s="54">
        <v>2115.7600000000002</v>
      </c>
    </row>
    <row r="78" spans="1:5" ht="12" customHeight="1">
      <c r="A78" s="505"/>
      <c r="B78" s="508"/>
      <c r="C78" s="52" t="s">
        <v>427</v>
      </c>
      <c r="D78" s="53">
        <v>1</v>
      </c>
      <c r="E78" s="54">
        <v>2003.42</v>
      </c>
    </row>
    <row r="79" spans="1:5" ht="12" customHeight="1">
      <c r="A79" s="505"/>
      <c r="B79" s="508"/>
      <c r="C79" s="52" t="s">
        <v>504</v>
      </c>
      <c r="D79" s="53">
        <v>1</v>
      </c>
      <c r="E79" s="54">
        <v>757.4</v>
      </c>
    </row>
    <row r="80" spans="1:5" ht="12" customHeight="1">
      <c r="A80" s="505"/>
      <c r="B80" s="508"/>
      <c r="C80" s="52" t="s">
        <v>474</v>
      </c>
      <c r="D80" s="53">
        <v>2</v>
      </c>
      <c r="E80" s="54">
        <v>2328.16</v>
      </c>
    </row>
    <row r="81" spans="1:5" ht="12" customHeight="1">
      <c r="A81" s="505"/>
      <c r="B81" s="508"/>
      <c r="C81" s="52" t="s">
        <v>430</v>
      </c>
      <c r="D81" s="53">
        <v>1</v>
      </c>
      <c r="E81" s="54">
        <v>306.47000000000003</v>
      </c>
    </row>
    <row r="82" spans="1:5" ht="12" customHeight="1">
      <c r="A82" s="505"/>
      <c r="B82" s="507" t="s">
        <v>839</v>
      </c>
      <c r="C82" s="507"/>
      <c r="D82" s="55">
        <v>87</v>
      </c>
      <c r="E82" s="56">
        <v>64816.040000000008</v>
      </c>
    </row>
    <row r="83" spans="1:5" ht="12" customHeight="1">
      <c r="A83" s="505"/>
      <c r="B83" s="57" t="s">
        <v>23</v>
      </c>
      <c r="C83" s="52" t="s">
        <v>491</v>
      </c>
      <c r="D83" s="53">
        <v>85</v>
      </c>
      <c r="E83" s="54">
        <v>54655</v>
      </c>
    </row>
    <row r="84" spans="1:5" ht="12" customHeight="1">
      <c r="A84" s="505"/>
      <c r="B84" s="507" t="s">
        <v>840</v>
      </c>
      <c r="C84" s="507"/>
      <c r="D84" s="55">
        <v>85</v>
      </c>
      <c r="E84" s="56">
        <v>54655</v>
      </c>
    </row>
    <row r="85" spans="1:5" ht="12" customHeight="1">
      <c r="A85" s="505"/>
      <c r="B85" s="508" t="s">
        <v>24</v>
      </c>
      <c r="C85" s="52" t="s">
        <v>464</v>
      </c>
      <c r="D85" s="53">
        <v>1</v>
      </c>
      <c r="E85" s="54">
        <v>674.44</v>
      </c>
    </row>
    <row r="86" spans="1:5" ht="12" customHeight="1">
      <c r="A86" s="505"/>
      <c r="B86" s="508"/>
      <c r="C86" s="52" t="s">
        <v>422</v>
      </c>
      <c r="D86" s="53">
        <v>1</v>
      </c>
      <c r="E86" s="54">
        <v>891.02</v>
      </c>
    </row>
    <row r="87" spans="1:5" ht="12" customHeight="1">
      <c r="A87" s="505"/>
      <c r="B87" s="507" t="s">
        <v>478</v>
      </c>
      <c r="C87" s="507"/>
      <c r="D87" s="55">
        <v>2</v>
      </c>
      <c r="E87" s="56">
        <v>1565.46</v>
      </c>
    </row>
    <row r="88" spans="1:5" ht="12" customHeight="1">
      <c r="A88" s="505"/>
      <c r="B88" s="508" t="s">
        <v>25</v>
      </c>
      <c r="C88" s="52" t="s">
        <v>419</v>
      </c>
      <c r="D88" s="53">
        <v>4</v>
      </c>
      <c r="E88" s="54">
        <v>5566.16</v>
      </c>
    </row>
    <row r="89" spans="1:5" ht="12" customHeight="1">
      <c r="A89" s="505"/>
      <c r="B89" s="508"/>
      <c r="C89" s="52" t="s">
        <v>515</v>
      </c>
      <c r="D89" s="53">
        <v>1</v>
      </c>
      <c r="E89" s="54">
        <v>360.65999999999997</v>
      </c>
    </row>
    <row r="90" spans="1:5" ht="12" customHeight="1">
      <c r="A90" s="505"/>
      <c r="B90" s="508"/>
      <c r="C90" s="52" t="s">
        <v>439</v>
      </c>
      <c r="D90" s="53">
        <v>1</v>
      </c>
      <c r="E90" s="54">
        <v>902.74</v>
      </c>
    </row>
    <row r="91" spans="1:5" ht="12" customHeight="1">
      <c r="A91" s="505"/>
      <c r="B91" s="508"/>
      <c r="C91" s="52" t="s">
        <v>481</v>
      </c>
      <c r="D91" s="53">
        <v>1</v>
      </c>
      <c r="E91" s="54">
        <v>513.33999999999992</v>
      </c>
    </row>
    <row r="92" spans="1:5" ht="12" customHeight="1">
      <c r="A92" s="505"/>
      <c r="B92" s="507" t="s">
        <v>480</v>
      </c>
      <c r="C92" s="507"/>
      <c r="D92" s="55">
        <f>SUM(D88:D91)</f>
        <v>7</v>
      </c>
      <c r="E92" s="56">
        <f>SUM(E88:E91)</f>
        <v>7342.9</v>
      </c>
    </row>
    <row r="93" spans="1:5" ht="12" customHeight="1">
      <c r="A93" s="505"/>
      <c r="B93" s="508" t="s">
        <v>26</v>
      </c>
      <c r="C93" s="52" t="s">
        <v>419</v>
      </c>
      <c r="D93" s="53">
        <v>13</v>
      </c>
      <c r="E93" s="54">
        <v>18090.02</v>
      </c>
    </row>
    <row r="94" spans="1:5" ht="12" customHeight="1">
      <c r="A94" s="505"/>
      <c r="B94" s="508"/>
      <c r="C94" s="52" t="s">
        <v>437</v>
      </c>
      <c r="D94" s="53">
        <v>40</v>
      </c>
      <c r="E94" s="54">
        <v>34799.199999999997</v>
      </c>
    </row>
    <row r="95" spans="1:5" ht="12" customHeight="1">
      <c r="A95" s="505"/>
      <c r="B95" s="508"/>
      <c r="C95" s="52" t="s">
        <v>424</v>
      </c>
      <c r="D95" s="53">
        <v>2</v>
      </c>
      <c r="E95" s="54">
        <v>2536.12</v>
      </c>
    </row>
    <row r="96" spans="1:5" ht="12" customHeight="1">
      <c r="A96" s="505"/>
      <c r="B96" s="508"/>
      <c r="C96" s="52" t="s">
        <v>425</v>
      </c>
      <c r="D96" s="53">
        <v>3</v>
      </c>
      <c r="E96" s="54">
        <v>1017.06</v>
      </c>
    </row>
    <row r="97" spans="1:5" ht="12" customHeight="1">
      <c r="A97" s="505"/>
      <c r="B97" s="508"/>
      <c r="C97" s="52" t="s">
        <v>426</v>
      </c>
      <c r="D97" s="53">
        <v>4</v>
      </c>
      <c r="E97" s="54">
        <v>4231.5200000000004</v>
      </c>
    </row>
    <row r="98" spans="1:5" ht="12" customHeight="1">
      <c r="A98" s="505"/>
      <c r="B98" s="508"/>
      <c r="C98" s="52" t="s">
        <v>427</v>
      </c>
      <c r="D98" s="53">
        <v>8</v>
      </c>
      <c r="E98" s="54">
        <v>16027.36</v>
      </c>
    </row>
    <row r="99" spans="1:5" ht="12" customHeight="1">
      <c r="A99" s="505"/>
      <c r="B99" s="507" t="s">
        <v>482</v>
      </c>
      <c r="C99" s="507"/>
      <c r="D99" s="55">
        <f>SUM(D93:D98)</f>
        <v>70</v>
      </c>
      <c r="E99" s="56">
        <f>SUM(E93:E98)</f>
        <v>76701.279999999999</v>
      </c>
    </row>
    <row r="100" spans="1:5" ht="12" customHeight="1">
      <c r="A100" s="505"/>
      <c r="B100" s="508" t="s">
        <v>27</v>
      </c>
      <c r="C100" s="52" t="s">
        <v>419</v>
      </c>
      <c r="D100" s="53">
        <v>2</v>
      </c>
      <c r="E100" s="54">
        <v>2783.08</v>
      </c>
    </row>
    <row r="101" spans="1:5" ht="12" customHeight="1">
      <c r="A101" s="505"/>
      <c r="B101" s="508"/>
      <c r="C101" s="52" t="s">
        <v>483</v>
      </c>
      <c r="D101" s="53">
        <v>1</v>
      </c>
      <c r="E101" s="54">
        <v>443</v>
      </c>
    </row>
    <row r="102" spans="1:5" ht="12" customHeight="1">
      <c r="A102" s="505"/>
      <c r="B102" s="508"/>
      <c r="C102" s="52" t="s">
        <v>438</v>
      </c>
      <c r="D102" s="53">
        <v>1</v>
      </c>
      <c r="E102" s="54">
        <v>546.04</v>
      </c>
    </row>
    <row r="103" spans="1:5" ht="12" customHeight="1">
      <c r="A103" s="505"/>
      <c r="B103" s="508"/>
      <c r="C103" s="52" t="s">
        <v>841</v>
      </c>
      <c r="D103" s="53">
        <v>1</v>
      </c>
      <c r="E103" s="54">
        <v>575.93000000000006</v>
      </c>
    </row>
    <row r="104" spans="1:5" ht="12" customHeight="1">
      <c r="A104" s="505"/>
      <c r="B104" s="507" t="s">
        <v>486</v>
      </c>
      <c r="C104" s="507"/>
      <c r="D104" s="55">
        <v>5</v>
      </c>
      <c r="E104" s="56">
        <v>4348.05</v>
      </c>
    </row>
    <row r="105" spans="1:5" ht="12" customHeight="1">
      <c r="A105" s="505"/>
      <c r="B105" s="57" t="s">
        <v>28</v>
      </c>
      <c r="C105" s="52" t="s">
        <v>449</v>
      </c>
      <c r="D105" s="53">
        <v>3</v>
      </c>
      <c r="E105" s="54">
        <v>4158.2999999999993</v>
      </c>
    </row>
    <row r="106" spans="1:5" ht="12" customHeight="1">
      <c r="A106" s="505"/>
      <c r="B106" s="507" t="s">
        <v>510</v>
      </c>
      <c r="C106" s="507"/>
      <c r="D106" s="55">
        <v>3</v>
      </c>
      <c r="E106" s="56">
        <v>4158.2999999999993</v>
      </c>
    </row>
    <row r="107" spans="1:5" ht="12" customHeight="1">
      <c r="A107" s="505"/>
      <c r="B107" s="508" t="s">
        <v>29</v>
      </c>
      <c r="C107" s="52" t="s">
        <v>457</v>
      </c>
      <c r="D107" s="53">
        <v>1</v>
      </c>
      <c r="E107" s="54">
        <v>472.43</v>
      </c>
    </row>
    <row r="108" spans="1:5" ht="12" customHeight="1">
      <c r="A108" s="505"/>
      <c r="B108" s="508"/>
      <c r="C108" s="52" t="s">
        <v>622</v>
      </c>
      <c r="D108" s="53">
        <v>1</v>
      </c>
      <c r="E108" s="54">
        <v>745.92000000000007</v>
      </c>
    </row>
    <row r="109" spans="1:5" ht="12" customHeight="1">
      <c r="A109" s="505"/>
      <c r="B109" s="508"/>
      <c r="C109" s="52" t="s">
        <v>425</v>
      </c>
      <c r="D109" s="53">
        <v>2</v>
      </c>
      <c r="E109" s="54">
        <v>678.04</v>
      </c>
    </row>
    <row r="110" spans="1:5" ht="12" customHeight="1">
      <c r="A110" s="505"/>
      <c r="B110" s="508"/>
      <c r="C110" s="52" t="s">
        <v>427</v>
      </c>
      <c r="D110" s="53">
        <v>1</v>
      </c>
      <c r="E110" s="54">
        <v>2003.42</v>
      </c>
    </row>
    <row r="111" spans="1:5" ht="12" customHeight="1">
      <c r="A111" s="505"/>
      <c r="B111" s="508"/>
      <c r="C111" s="52" t="s">
        <v>444</v>
      </c>
      <c r="D111" s="53">
        <v>1</v>
      </c>
      <c r="E111" s="54">
        <v>1157.78</v>
      </c>
    </row>
    <row r="112" spans="1:5" ht="12" customHeight="1">
      <c r="A112" s="505"/>
      <c r="B112" s="508"/>
      <c r="C112" s="52" t="s">
        <v>498</v>
      </c>
      <c r="D112" s="53">
        <v>1</v>
      </c>
      <c r="E112" s="54">
        <v>591.5</v>
      </c>
    </row>
    <row r="113" spans="1:7" ht="12" customHeight="1">
      <c r="A113" s="505"/>
      <c r="B113" s="508"/>
      <c r="C113" s="52" t="s">
        <v>598</v>
      </c>
      <c r="D113" s="53">
        <v>1</v>
      </c>
      <c r="E113" s="54">
        <v>618.15</v>
      </c>
    </row>
    <row r="114" spans="1:7" ht="12" customHeight="1">
      <c r="A114" s="505"/>
      <c r="B114" s="508"/>
      <c r="C114" s="52" t="s">
        <v>842</v>
      </c>
      <c r="D114" s="53">
        <v>1</v>
      </c>
      <c r="E114" s="54">
        <v>377.31</v>
      </c>
    </row>
    <row r="115" spans="1:7" ht="12" customHeight="1">
      <c r="A115" s="505"/>
      <c r="B115" s="508"/>
      <c r="C115" s="52" t="s">
        <v>614</v>
      </c>
      <c r="D115" s="53">
        <v>1</v>
      </c>
      <c r="E115" s="54">
        <v>664.52</v>
      </c>
    </row>
    <row r="116" spans="1:7" ht="12" customHeight="1">
      <c r="A116" s="505"/>
      <c r="B116" s="508"/>
      <c r="C116" s="52" t="s">
        <v>474</v>
      </c>
      <c r="D116" s="53">
        <v>1</v>
      </c>
      <c r="E116" s="54">
        <v>1164.08</v>
      </c>
    </row>
    <row r="117" spans="1:7" ht="12" customHeight="1">
      <c r="A117" s="505"/>
      <c r="B117" s="507" t="s">
        <v>513</v>
      </c>
      <c r="C117" s="507"/>
      <c r="D117" s="55">
        <f>SUM(D107:D116)</f>
        <v>11</v>
      </c>
      <c r="E117" s="56">
        <f>SUM(E107:E116)</f>
        <v>8473.15</v>
      </c>
      <c r="G117" s="58"/>
    </row>
    <row r="118" spans="1:7" ht="12" customHeight="1">
      <c r="A118" s="505"/>
      <c r="B118" s="508" t="s">
        <v>30</v>
      </c>
      <c r="C118" s="52" t="s">
        <v>419</v>
      </c>
      <c r="D118" s="53">
        <v>6</v>
      </c>
      <c r="E118" s="54">
        <v>8349.24</v>
      </c>
    </row>
    <row r="119" spans="1:7" ht="12" customHeight="1">
      <c r="A119" s="505"/>
      <c r="B119" s="508"/>
      <c r="C119" s="52" t="s">
        <v>436</v>
      </c>
      <c r="D119" s="53">
        <v>1</v>
      </c>
      <c r="E119" s="54">
        <v>852.04</v>
      </c>
    </row>
    <row r="120" spans="1:7" ht="12" customHeight="1">
      <c r="A120" s="505"/>
      <c r="B120" s="508"/>
      <c r="C120" s="52" t="s">
        <v>422</v>
      </c>
      <c r="D120" s="53">
        <v>1</v>
      </c>
      <c r="E120" s="54">
        <v>891.02</v>
      </c>
    </row>
    <row r="121" spans="1:7" ht="12" customHeight="1">
      <c r="A121" s="505"/>
      <c r="B121" s="508"/>
      <c r="C121" s="52" t="s">
        <v>437</v>
      </c>
      <c r="D121" s="53">
        <v>2</v>
      </c>
      <c r="E121" s="54">
        <v>1739.96</v>
      </c>
    </row>
    <row r="122" spans="1:7" ht="12" customHeight="1">
      <c r="A122" s="505"/>
      <c r="B122" s="508"/>
      <c r="C122" s="52" t="s">
        <v>424</v>
      </c>
      <c r="D122" s="53">
        <v>4</v>
      </c>
      <c r="E122" s="54">
        <v>5072.24</v>
      </c>
    </row>
    <row r="123" spans="1:7" ht="12" customHeight="1">
      <c r="A123" s="505"/>
      <c r="B123" s="508"/>
      <c r="C123" s="52" t="s">
        <v>427</v>
      </c>
      <c r="D123" s="53">
        <v>2</v>
      </c>
      <c r="E123" s="54">
        <v>4006.84</v>
      </c>
    </row>
    <row r="124" spans="1:7" ht="12" customHeight="1">
      <c r="A124" s="505"/>
      <c r="B124" s="508"/>
      <c r="C124" s="52" t="s">
        <v>430</v>
      </c>
      <c r="D124" s="53">
        <v>1</v>
      </c>
      <c r="E124" s="54">
        <v>306.47000000000003</v>
      </c>
    </row>
    <row r="125" spans="1:7" ht="12" customHeight="1">
      <c r="A125" s="505"/>
      <c r="B125" s="507" t="s">
        <v>514</v>
      </c>
      <c r="C125" s="507"/>
      <c r="D125" s="55">
        <f>SUM(D118:D124)</f>
        <v>17</v>
      </c>
      <c r="E125" s="56">
        <f>SUM(E118:E124)</f>
        <v>21217.81</v>
      </c>
    </row>
    <row r="126" spans="1:7" ht="12" customHeight="1">
      <c r="A126" s="509" t="s">
        <v>843</v>
      </c>
      <c r="B126" s="509"/>
      <c r="C126" s="509"/>
      <c r="D126" s="55">
        <v>287</v>
      </c>
      <c r="E126" s="56">
        <v>243277.98999999993</v>
      </c>
    </row>
    <row r="127" spans="1:7" ht="12" customHeight="1">
      <c r="A127" s="505" t="s">
        <v>32</v>
      </c>
      <c r="B127" s="508" t="s">
        <v>33</v>
      </c>
      <c r="C127" s="52" t="s">
        <v>464</v>
      </c>
      <c r="D127" s="53">
        <v>2</v>
      </c>
      <c r="E127" s="54">
        <v>1348.88</v>
      </c>
    </row>
    <row r="128" spans="1:7" ht="12" customHeight="1">
      <c r="A128" s="505"/>
      <c r="B128" s="508"/>
      <c r="C128" s="52" t="s">
        <v>422</v>
      </c>
      <c r="D128" s="53">
        <v>1</v>
      </c>
      <c r="E128" s="54">
        <v>891.02</v>
      </c>
    </row>
    <row r="129" spans="1:5" ht="12" customHeight="1">
      <c r="A129" s="505"/>
      <c r="B129" s="507" t="s">
        <v>844</v>
      </c>
      <c r="C129" s="507"/>
      <c r="D129" s="55">
        <f>SUM(D127:D128)</f>
        <v>3</v>
      </c>
      <c r="E129" s="56">
        <f>SUM(E127:E128)</f>
        <v>2239.9</v>
      </c>
    </row>
    <row r="130" spans="1:5" ht="12" customHeight="1">
      <c r="A130" s="505"/>
      <c r="B130" s="508" t="s">
        <v>34</v>
      </c>
      <c r="C130" s="52" t="s">
        <v>464</v>
      </c>
      <c r="D130" s="53">
        <v>6</v>
      </c>
      <c r="E130" s="54">
        <v>4046.6400000000003</v>
      </c>
    </row>
    <row r="131" spans="1:5" ht="12" customHeight="1">
      <c r="A131" s="505"/>
      <c r="B131" s="508"/>
      <c r="C131" s="52" t="s">
        <v>491</v>
      </c>
      <c r="D131" s="53">
        <v>25</v>
      </c>
      <c r="E131" s="54">
        <v>16075</v>
      </c>
    </row>
    <row r="132" spans="1:5" ht="12" customHeight="1">
      <c r="A132" s="505"/>
      <c r="B132" s="507" t="s">
        <v>517</v>
      </c>
      <c r="C132" s="507"/>
      <c r="D132" s="55">
        <v>31</v>
      </c>
      <c r="E132" s="56">
        <v>20121.64</v>
      </c>
    </row>
    <row r="133" spans="1:5" ht="12" customHeight="1">
      <c r="A133" s="505"/>
      <c r="B133" s="508" t="s">
        <v>35</v>
      </c>
      <c r="C133" s="52" t="s">
        <v>464</v>
      </c>
      <c r="D133" s="53">
        <v>2</v>
      </c>
      <c r="E133" s="54">
        <v>1348.88</v>
      </c>
    </row>
    <row r="134" spans="1:5" ht="12" customHeight="1">
      <c r="A134" s="505"/>
      <c r="B134" s="508"/>
      <c r="C134" s="52" t="s">
        <v>421</v>
      </c>
      <c r="D134" s="53">
        <v>1</v>
      </c>
      <c r="E134" s="54">
        <v>1079.8400000000001</v>
      </c>
    </row>
    <row r="135" spans="1:5" ht="12" customHeight="1">
      <c r="A135" s="505"/>
      <c r="B135" s="507" t="s">
        <v>845</v>
      </c>
      <c r="C135" s="507"/>
      <c r="D135" s="55">
        <v>3</v>
      </c>
      <c r="E135" s="56">
        <v>2428.7200000000003</v>
      </c>
    </row>
    <row r="136" spans="1:5" ht="12" customHeight="1">
      <c r="A136" s="505"/>
      <c r="B136" s="508" t="s">
        <v>36</v>
      </c>
      <c r="C136" s="52" t="s">
        <v>419</v>
      </c>
      <c r="D136" s="53">
        <v>9</v>
      </c>
      <c r="E136" s="54">
        <v>12523.86</v>
      </c>
    </row>
    <row r="137" spans="1:5" ht="12" customHeight="1">
      <c r="A137" s="505"/>
      <c r="B137" s="508"/>
      <c r="C137" s="52" t="s">
        <v>433</v>
      </c>
      <c r="D137" s="53">
        <v>1</v>
      </c>
      <c r="E137" s="54">
        <v>1119.74</v>
      </c>
    </row>
    <row r="138" spans="1:5" ht="12" customHeight="1">
      <c r="A138" s="505"/>
      <c r="B138" s="508"/>
      <c r="C138" s="52" t="s">
        <v>421</v>
      </c>
      <c r="D138" s="53">
        <v>1</v>
      </c>
      <c r="E138" s="54">
        <v>1079.8400000000001</v>
      </c>
    </row>
    <row r="139" spans="1:5" ht="12" customHeight="1">
      <c r="A139" s="505"/>
      <c r="B139" s="508"/>
      <c r="C139" s="52" t="s">
        <v>422</v>
      </c>
      <c r="D139" s="53">
        <v>10</v>
      </c>
      <c r="E139" s="54">
        <v>8910.2000000000007</v>
      </c>
    </row>
    <row r="140" spans="1:5" ht="12" customHeight="1">
      <c r="A140" s="505"/>
      <c r="B140" s="508"/>
      <c r="C140" s="52" t="s">
        <v>437</v>
      </c>
      <c r="D140" s="53">
        <v>6</v>
      </c>
      <c r="E140" s="54">
        <v>5219.88</v>
      </c>
    </row>
    <row r="141" spans="1:5" ht="12" customHeight="1">
      <c r="A141" s="505"/>
      <c r="B141" s="508"/>
      <c r="C141" s="52" t="s">
        <v>424</v>
      </c>
      <c r="D141" s="53">
        <v>7</v>
      </c>
      <c r="E141" s="54">
        <v>8876.42</v>
      </c>
    </row>
    <row r="142" spans="1:5" ht="12" customHeight="1">
      <c r="A142" s="505"/>
      <c r="B142" s="507" t="s">
        <v>846</v>
      </c>
      <c r="C142" s="507"/>
      <c r="D142" s="55">
        <v>34</v>
      </c>
      <c r="E142" s="56">
        <v>37729.94</v>
      </c>
    </row>
    <row r="143" spans="1:5" ht="12" customHeight="1">
      <c r="A143" s="505"/>
      <c r="B143" s="57" t="s">
        <v>37</v>
      </c>
      <c r="C143" s="52" t="s">
        <v>464</v>
      </c>
      <c r="D143" s="53">
        <v>1</v>
      </c>
      <c r="E143" s="54">
        <v>674.44</v>
      </c>
    </row>
    <row r="144" spans="1:5" ht="12" customHeight="1">
      <c r="A144" s="505"/>
      <c r="B144" s="507" t="s">
        <v>847</v>
      </c>
      <c r="C144" s="507"/>
      <c r="D144" s="55">
        <v>1</v>
      </c>
      <c r="E144" s="56">
        <v>674.44</v>
      </c>
    </row>
    <row r="145" spans="1:5" ht="12" customHeight="1">
      <c r="A145" s="505"/>
      <c r="B145" s="508" t="s">
        <v>38</v>
      </c>
      <c r="C145" s="52" t="s">
        <v>466</v>
      </c>
      <c r="D145" s="53">
        <v>1</v>
      </c>
      <c r="E145" s="54">
        <v>2309.6799999999998</v>
      </c>
    </row>
    <row r="146" spans="1:5" ht="12" customHeight="1">
      <c r="A146" s="505"/>
      <c r="B146" s="508"/>
      <c r="C146" s="52" t="s">
        <v>419</v>
      </c>
      <c r="D146" s="53">
        <v>1</v>
      </c>
      <c r="E146" s="54">
        <v>1391.54</v>
      </c>
    </row>
    <row r="147" spans="1:5" ht="12" customHeight="1">
      <c r="A147" s="505"/>
      <c r="B147" s="508"/>
      <c r="C147" s="52" t="s">
        <v>424</v>
      </c>
      <c r="D147" s="53">
        <v>1</v>
      </c>
      <c r="E147" s="54">
        <v>1268.06</v>
      </c>
    </row>
    <row r="148" spans="1:5" ht="12" customHeight="1">
      <c r="A148" s="505"/>
      <c r="B148" s="508"/>
      <c r="C148" s="52" t="s">
        <v>535</v>
      </c>
      <c r="D148" s="53">
        <v>1</v>
      </c>
      <c r="E148" s="54">
        <v>759.42</v>
      </c>
    </row>
    <row r="149" spans="1:5" ht="12" customHeight="1">
      <c r="A149" s="505"/>
      <c r="B149" s="507" t="s">
        <v>848</v>
      </c>
      <c r="C149" s="507"/>
      <c r="D149" s="55">
        <v>4</v>
      </c>
      <c r="E149" s="56">
        <v>5728.7</v>
      </c>
    </row>
    <row r="150" spans="1:5" ht="12" customHeight="1">
      <c r="A150" s="505"/>
      <c r="B150" s="57" t="s">
        <v>39</v>
      </c>
      <c r="C150" s="52" t="s">
        <v>464</v>
      </c>
      <c r="D150" s="53">
        <v>3</v>
      </c>
      <c r="E150" s="54">
        <v>2023.3200000000002</v>
      </c>
    </row>
    <row r="151" spans="1:5" ht="12" customHeight="1">
      <c r="A151" s="505"/>
      <c r="B151" s="507" t="s">
        <v>849</v>
      </c>
      <c r="C151" s="507"/>
      <c r="D151" s="55">
        <v>3</v>
      </c>
      <c r="E151" s="56">
        <v>2023.3200000000002</v>
      </c>
    </row>
    <row r="152" spans="1:5" ht="12" customHeight="1">
      <c r="A152" s="505"/>
      <c r="B152" s="508" t="s">
        <v>40</v>
      </c>
      <c r="C152" s="52" t="s">
        <v>419</v>
      </c>
      <c r="D152" s="53">
        <v>1</v>
      </c>
      <c r="E152" s="54">
        <v>1391.54</v>
      </c>
    </row>
    <row r="153" spans="1:5" ht="12" customHeight="1">
      <c r="A153" s="505"/>
      <c r="B153" s="508"/>
      <c r="C153" s="52" t="s">
        <v>491</v>
      </c>
      <c r="D153" s="53">
        <v>2</v>
      </c>
      <c r="E153" s="54">
        <v>1286</v>
      </c>
    </row>
    <row r="154" spans="1:5" ht="12" customHeight="1">
      <c r="A154" s="505"/>
      <c r="B154" s="508"/>
      <c r="C154" s="52" t="s">
        <v>421</v>
      </c>
      <c r="D154" s="53">
        <v>1</v>
      </c>
      <c r="E154" s="54">
        <v>1079.8400000000001</v>
      </c>
    </row>
    <row r="155" spans="1:5" ht="12" customHeight="1">
      <c r="A155" s="505"/>
      <c r="B155" s="508"/>
      <c r="C155" s="52" t="s">
        <v>422</v>
      </c>
      <c r="D155" s="53">
        <v>3</v>
      </c>
      <c r="E155" s="54">
        <v>2673.06</v>
      </c>
    </row>
    <row r="156" spans="1:5" ht="12" customHeight="1">
      <c r="A156" s="505"/>
      <c r="B156" s="508"/>
      <c r="C156" s="52" t="s">
        <v>437</v>
      </c>
      <c r="D156" s="53">
        <v>3</v>
      </c>
      <c r="E156" s="54">
        <v>2609.94</v>
      </c>
    </row>
    <row r="157" spans="1:5" ht="12" customHeight="1">
      <c r="A157" s="505"/>
      <c r="B157" s="508"/>
      <c r="C157" s="52" t="s">
        <v>424</v>
      </c>
      <c r="D157" s="53">
        <v>1</v>
      </c>
      <c r="E157" s="54">
        <v>1268.06</v>
      </c>
    </row>
    <row r="158" spans="1:5" ht="12" customHeight="1">
      <c r="A158" s="505"/>
      <c r="B158" s="507" t="s">
        <v>850</v>
      </c>
      <c r="C158" s="507"/>
      <c r="D158" s="55">
        <v>11</v>
      </c>
      <c r="E158" s="56">
        <v>10308.44</v>
      </c>
    </row>
    <row r="159" spans="1:5" ht="12" customHeight="1">
      <c r="A159" s="505"/>
      <c r="B159" s="508" t="s">
        <v>41</v>
      </c>
      <c r="C159" s="52" t="s">
        <v>464</v>
      </c>
      <c r="D159" s="53">
        <v>1</v>
      </c>
      <c r="E159" s="54">
        <v>674.44</v>
      </c>
    </row>
    <row r="160" spans="1:5" ht="12" customHeight="1">
      <c r="A160" s="505"/>
      <c r="B160" s="508"/>
      <c r="C160" s="52" t="s">
        <v>437</v>
      </c>
      <c r="D160" s="53">
        <v>1</v>
      </c>
      <c r="E160" s="54">
        <v>869.98</v>
      </c>
    </row>
    <row r="161" spans="1:5" ht="12" customHeight="1">
      <c r="A161" s="505"/>
      <c r="B161" s="508"/>
      <c r="C161" s="52" t="s">
        <v>431</v>
      </c>
      <c r="D161" s="53">
        <v>1</v>
      </c>
      <c r="E161" s="54">
        <v>3239.34</v>
      </c>
    </row>
    <row r="162" spans="1:5" ht="12" customHeight="1">
      <c r="A162" s="505"/>
      <c r="B162" s="507" t="s">
        <v>851</v>
      </c>
      <c r="C162" s="507"/>
      <c r="D162" s="55">
        <v>3</v>
      </c>
      <c r="E162" s="56">
        <v>4783.76</v>
      </c>
    </row>
    <row r="163" spans="1:5" ht="12" customHeight="1">
      <c r="A163" s="505"/>
      <c r="B163" s="508" t="s">
        <v>42</v>
      </c>
      <c r="C163" s="52" t="s">
        <v>491</v>
      </c>
      <c r="D163" s="53">
        <v>1</v>
      </c>
      <c r="E163" s="54">
        <v>643</v>
      </c>
    </row>
    <row r="164" spans="1:5" ht="12" customHeight="1">
      <c r="A164" s="505"/>
      <c r="B164" s="508"/>
      <c r="C164" s="52" t="s">
        <v>431</v>
      </c>
      <c r="D164" s="53">
        <v>1</v>
      </c>
      <c r="E164" s="54">
        <v>3239.34</v>
      </c>
    </row>
    <row r="165" spans="1:5" ht="12" customHeight="1">
      <c r="A165" s="505"/>
      <c r="B165" s="507" t="s">
        <v>852</v>
      </c>
      <c r="C165" s="507"/>
      <c r="D165" s="55">
        <v>2</v>
      </c>
      <c r="E165" s="56">
        <v>3882.34</v>
      </c>
    </row>
    <row r="166" spans="1:5" ht="12" customHeight="1">
      <c r="A166" s="505"/>
      <c r="B166" s="508" t="s">
        <v>43</v>
      </c>
      <c r="C166" s="52" t="s">
        <v>457</v>
      </c>
      <c r="D166" s="53">
        <v>1</v>
      </c>
      <c r="E166" s="54">
        <v>472.43</v>
      </c>
    </row>
    <row r="167" spans="1:5" ht="12" customHeight="1">
      <c r="A167" s="505"/>
      <c r="B167" s="508"/>
      <c r="C167" s="52" t="s">
        <v>422</v>
      </c>
      <c r="D167" s="53">
        <v>3</v>
      </c>
      <c r="E167" s="54">
        <v>2673.06</v>
      </c>
    </row>
    <row r="168" spans="1:5" ht="12" customHeight="1">
      <c r="A168" s="505"/>
      <c r="B168" s="508"/>
      <c r="C168" s="52" t="s">
        <v>853</v>
      </c>
      <c r="D168" s="53">
        <v>3</v>
      </c>
      <c r="E168" s="54">
        <v>1376.4</v>
      </c>
    </row>
    <row r="169" spans="1:5" ht="12" customHeight="1">
      <c r="A169" s="505"/>
      <c r="B169" s="507" t="s">
        <v>854</v>
      </c>
      <c r="C169" s="507"/>
      <c r="D169" s="55">
        <v>7</v>
      </c>
      <c r="E169" s="56">
        <v>4521.8899999999994</v>
      </c>
    </row>
    <row r="170" spans="1:5" ht="12" customHeight="1">
      <c r="A170" s="505"/>
      <c r="B170" s="508" t="s">
        <v>44</v>
      </c>
      <c r="C170" s="52" t="s">
        <v>464</v>
      </c>
      <c r="D170" s="53">
        <v>4</v>
      </c>
      <c r="E170" s="54">
        <v>2697.76</v>
      </c>
    </row>
    <row r="171" spans="1:5" ht="12" customHeight="1">
      <c r="A171" s="505"/>
      <c r="B171" s="508"/>
      <c r="C171" s="52" t="s">
        <v>705</v>
      </c>
      <c r="D171" s="53">
        <v>1</v>
      </c>
      <c r="E171" s="54">
        <v>3270.54</v>
      </c>
    </row>
    <row r="172" spans="1:5" ht="12" customHeight="1">
      <c r="A172" s="505"/>
      <c r="B172" s="508"/>
      <c r="C172" s="52" t="s">
        <v>422</v>
      </c>
      <c r="D172" s="53">
        <v>1</v>
      </c>
      <c r="E172" s="54">
        <v>891.02</v>
      </c>
    </row>
    <row r="173" spans="1:5" ht="12" customHeight="1">
      <c r="A173" s="505"/>
      <c r="B173" s="508"/>
      <c r="C173" s="52" t="s">
        <v>437</v>
      </c>
      <c r="D173" s="53">
        <v>2</v>
      </c>
      <c r="E173" s="54">
        <v>1739.96</v>
      </c>
    </row>
    <row r="174" spans="1:5" ht="12" customHeight="1">
      <c r="A174" s="505"/>
      <c r="B174" s="508"/>
      <c r="C174" s="52" t="s">
        <v>455</v>
      </c>
      <c r="D174" s="53">
        <v>1</v>
      </c>
      <c r="E174" s="54">
        <v>438.24</v>
      </c>
    </row>
    <row r="175" spans="1:5" ht="12" customHeight="1">
      <c r="A175" s="505"/>
      <c r="B175" s="507" t="s">
        <v>855</v>
      </c>
      <c r="C175" s="507"/>
      <c r="D175" s="55">
        <v>9</v>
      </c>
      <c r="E175" s="56">
        <v>9037.5199999999986</v>
      </c>
    </row>
    <row r="176" spans="1:5" ht="12" customHeight="1">
      <c r="A176" s="505"/>
      <c r="B176" s="57" t="s">
        <v>45</v>
      </c>
      <c r="C176" s="52" t="s">
        <v>464</v>
      </c>
      <c r="D176" s="53">
        <v>1</v>
      </c>
      <c r="E176" s="54">
        <v>674.44</v>
      </c>
    </row>
    <row r="177" spans="1:5" ht="12" customHeight="1">
      <c r="A177" s="505"/>
      <c r="B177" s="507" t="s">
        <v>856</v>
      </c>
      <c r="C177" s="507"/>
      <c r="D177" s="55">
        <v>1</v>
      </c>
      <c r="E177" s="56">
        <v>674.44</v>
      </c>
    </row>
    <row r="178" spans="1:5" ht="12" customHeight="1">
      <c r="A178" s="505"/>
      <c r="B178" s="57" t="s">
        <v>46</v>
      </c>
      <c r="C178" s="52" t="s">
        <v>422</v>
      </c>
      <c r="D178" s="53">
        <v>1</v>
      </c>
      <c r="E178" s="54">
        <v>891.02</v>
      </c>
    </row>
    <row r="179" spans="1:5" ht="12" customHeight="1">
      <c r="A179" s="505"/>
      <c r="B179" s="507" t="s">
        <v>857</v>
      </c>
      <c r="C179" s="507"/>
      <c r="D179" s="55">
        <v>1</v>
      </c>
      <c r="E179" s="56">
        <v>891.02</v>
      </c>
    </row>
    <row r="180" spans="1:5" ht="12" customHeight="1">
      <c r="A180" s="509" t="s">
        <v>858</v>
      </c>
      <c r="B180" s="509"/>
      <c r="C180" s="509"/>
      <c r="D180" s="55">
        <v>113</v>
      </c>
      <c r="E180" s="56">
        <v>105046.06999999996</v>
      </c>
    </row>
    <row r="181" spans="1:5" ht="12" customHeight="1">
      <c r="A181" s="508" t="s">
        <v>48</v>
      </c>
      <c r="B181" s="508" t="s">
        <v>49</v>
      </c>
      <c r="C181" s="52" t="s">
        <v>792</v>
      </c>
      <c r="D181" s="53">
        <v>1</v>
      </c>
      <c r="E181" s="54">
        <v>316.48</v>
      </c>
    </row>
    <row r="182" spans="1:5" ht="12" customHeight="1">
      <c r="A182" s="508"/>
      <c r="B182" s="508"/>
      <c r="C182" s="52" t="s">
        <v>466</v>
      </c>
      <c r="D182" s="53">
        <v>1</v>
      </c>
      <c r="E182" s="54">
        <v>2309.6799999999998</v>
      </c>
    </row>
    <row r="183" spans="1:5" ht="12" customHeight="1">
      <c r="A183" s="508"/>
      <c r="B183" s="508"/>
      <c r="C183" s="52" t="s">
        <v>419</v>
      </c>
      <c r="D183" s="53">
        <v>5</v>
      </c>
      <c r="E183" s="54">
        <v>6957.7</v>
      </c>
    </row>
    <row r="184" spans="1:5" ht="12" customHeight="1">
      <c r="A184" s="508"/>
      <c r="B184" s="508"/>
      <c r="C184" s="52" t="s">
        <v>491</v>
      </c>
      <c r="D184" s="53">
        <v>1</v>
      </c>
      <c r="E184" s="54">
        <v>643</v>
      </c>
    </row>
    <row r="185" spans="1:5" ht="12" customHeight="1">
      <c r="A185" s="508"/>
      <c r="B185" s="508"/>
      <c r="C185" s="52" t="s">
        <v>420</v>
      </c>
      <c r="D185" s="53">
        <v>2</v>
      </c>
      <c r="E185" s="54">
        <v>1263.76</v>
      </c>
    </row>
    <row r="186" spans="1:5" ht="12" customHeight="1">
      <c r="A186" s="508"/>
      <c r="B186" s="508"/>
      <c r="C186" s="52" t="s">
        <v>433</v>
      </c>
      <c r="D186" s="53">
        <v>1</v>
      </c>
      <c r="E186" s="54">
        <v>1119.74</v>
      </c>
    </row>
    <row r="187" spans="1:5" ht="12" customHeight="1">
      <c r="A187" s="508"/>
      <c r="B187" s="508"/>
      <c r="C187" s="52" t="s">
        <v>436</v>
      </c>
      <c r="D187" s="53">
        <v>2</v>
      </c>
      <c r="E187" s="54">
        <v>1704.08</v>
      </c>
    </row>
    <row r="188" spans="1:5" ht="12" customHeight="1">
      <c r="A188" s="508"/>
      <c r="B188" s="508"/>
      <c r="C188" s="52" t="s">
        <v>422</v>
      </c>
      <c r="D188" s="53">
        <v>7</v>
      </c>
      <c r="E188" s="54">
        <v>6237.1399999999994</v>
      </c>
    </row>
    <row r="189" spans="1:5" ht="12" customHeight="1">
      <c r="A189" s="508"/>
      <c r="B189" s="508"/>
      <c r="C189" s="52" t="s">
        <v>672</v>
      </c>
      <c r="D189" s="53">
        <v>1</v>
      </c>
      <c r="E189" s="54">
        <v>45</v>
      </c>
    </row>
    <row r="190" spans="1:5" ht="12" customHeight="1">
      <c r="A190" s="508"/>
      <c r="B190" s="508"/>
      <c r="C190" s="52" t="s">
        <v>496</v>
      </c>
      <c r="D190" s="53">
        <v>2</v>
      </c>
      <c r="E190" s="54">
        <v>3206</v>
      </c>
    </row>
    <row r="191" spans="1:5" ht="12" customHeight="1">
      <c r="A191" s="508"/>
      <c r="B191" s="508"/>
      <c r="C191" s="52" t="s">
        <v>427</v>
      </c>
      <c r="D191" s="53">
        <v>4</v>
      </c>
      <c r="E191" s="54">
        <v>8013.68</v>
      </c>
    </row>
    <row r="192" spans="1:5" ht="12" customHeight="1">
      <c r="A192" s="508"/>
      <c r="B192" s="508"/>
      <c r="C192" s="52" t="s">
        <v>439</v>
      </c>
      <c r="D192" s="53">
        <v>2</v>
      </c>
      <c r="E192" s="54">
        <v>1805.48</v>
      </c>
    </row>
    <row r="193" spans="1:5" ht="12" customHeight="1">
      <c r="A193" s="508"/>
      <c r="B193" s="508"/>
      <c r="C193" s="52" t="s">
        <v>429</v>
      </c>
      <c r="D193" s="53">
        <v>4</v>
      </c>
      <c r="E193" s="54">
        <v>2055.7600000000002</v>
      </c>
    </row>
    <row r="194" spans="1:5" ht="12" customHeight="1">
      <c r="A194" s="508"/>
      <c r="B194" s="508"/>
      <c r="C194" s="52" t="s">
        <v>507</v>
      </c>
      <c r="D194" s="53">
        <v>4</v>
      </c>
      <c r="E194" s="54">
        <v>2060.48</v>
      </c>
    </row>
    <row r="195" spans="1:5" ht="12" customHeight="1">
      <c r="A195" s="508"/>
      <c r="B195" s="508"/>
      <c r="C195" s="52" t="s">
        <v>474</v>
      </c>
      <c r="D195" s="53">
        <v>12</v>
      </c>
      <c r="E195" s="54">
        <v>13968.96</v>
      </c>
    </row>
    <row r="196" spans="1:5" ht="12" customHeight="1">
      <c r="A196" s="508"/>
      <c r="B196" s="508"/>
      <c r="C196" s="52" t="s">
        <v>540</v>
      </c>
      <c r="D196" s="53">
        <v>1</v>
      </c>
      <c r="E196" s="54">
        <v>966.74</v>
      </c>
    </row>
    <row r="197" spans="1:5" ht="12" customHeight="1">
      <c r="A197" s="508"/>
      <c r="B197" s="508"/>
      <c r="C197" s="52" t="s">
        <v>508</v>
      </c>
      <c r="D197" s="53">
        <v>1</v>
      </c>
      <c r="E197" s="54">
        <v>1532.2199999999998</v>
      </c>
    </row>
    <row r="198" spans="1:5" ht="12" customHeight="1">
      <c r="A198" s="508"/>
      <c r="B198" s="508"/>
      <c r="C198" s="52" t="s">
        <v>430</v>
      </c>
      <c r="D198" s="53">
        <v>21</v>
      </c>
      <c r="E198" s="54">
        <v>6435.8700000000008</v>
      </c>
    </row>
    <row r="199" spans="1:5" ht="12" customHeight="1">
      <c r="A199" s="508"/>
      <c r="B199" s="508"/>
      <c r="C199" s="52" t="s">
        <v>431</v>
      </c>
      <c r="D199" s="53">
        <v>1</v>
      </c>
      <c r="E199" s="54">
        <v>3239.34</v>
      </c>
    </row>
    <row r="200" spans="1:5" ht="12" customHeight="1">
      <c r="A200" s="508"/>
      <c r="B200" s="507" t="s">
        <v>545</v>
      </c>
      <c r="C200" s="507"/>
      <c r="D200" s="55">
        <f>SUM(D181:D199)</f>
        <v>73</v>
      </c>
      <c r="E200" s="56">
        <v>63881.110000000015</v>
      </c>
    </row>
    <row r="201" spans="1:5" ht="12" customHeight="1">
      <c r="A201" s="508"/>
      <c r="B201" s="508" t="s">
        <v>50</v>
      </c>
      <c r="C201" s="52" t="s">
        <v>491</v>
      </c>
      <c r="D201" s="53">
        <v>92</v>
      </c>
      <c r="E201" s="54">
        <v>59156</v>
      </c>
    </row>
    <row r="202" spans="1:5" ht="12" customHeight="1">
      <c r="A202" s="508"/>
      <c r="B202" s="508"/>
      <c r="C202" s="52" t="s">
        <v>532</v>
      </c>
      <c r="D202" s="53">
        <v>13</v>
      </c>
      <c r="E202" s="54">
        <v>4680</v>
      </c>
    </row>
    <row r="203" spans="1:5" ht="12" customHeight="1">
      <c r="A203" s="508"/>
      <c r="B203" s="508"/>
      <c r="C203" s="52" t="s">
        <v>544</v>
      </c>
      <c r="D203" s="53">
        <v>8</v>
      </c>
      <c r="E203" s="54">
        <v>45682.239999999998</v>
      </c>
    </row>
    <row r="204" spans="1:5" ht="12" customHeight="1">
      <c r="A204" s="508"/>
      <c r="B204" s="507" t="s">
        <v>555</v>
      </c>
      <c r="C204" s="507"/>
      <c r="D204" s="55">
        <v>113</v>
      </c>
      <c r="E204" s="56">
        <v>109518.23999999999</v>
      </c>
    </row>
    <row r="205" spans="1:5" ht="12" customHeight="1">
      <c r="A205" s="509" t="s">
        <v>859</v>
      </c>
      <c r="B205" s="509"/>
      <c r="C205" s="509"/>
      <c r="D205" s="55">
        <f>D204+D200</f>
        <v>186</v>
      </c>
      <c r="E205" s="56">
        <v>173399.35</v>
      </c>
    </row>
    <row r="206" spans="1:5" ht="12" customHeight="1">
      <c r="A206" s="508" t="s">
        <v>52</v>
      </c>
      <c r="B206" s="508" t="s">
        <v>53</v>
      </c>
      <c r="C206" s="52" t="s">
        <v>491</v>
      </c>
      <c r="D206" s="53">
        <v>2</v>
      </c>
      <c r="E206" s="54">
        <v>1286</v>
      </c>
    </row>
    <row r="207" spans="1:5" ht="12" customHeight="1">
      <c r="A207" s="508"/>
      <c r="B207" s="508"/>
      <c r="C207" s="52" t="s">
        <v>424</v>
      </c>
      <c r="D207" s="53">
        <v>1</v>
      </c>
      <c r="E207" s="54">
        <v>1268.06</v>
      </c>
    </row>
    <row r="208" spans="1:5" ht="12" customHeight="1">
      <c r="A208" s="508"/>
      <c r="B208" s="507" t="s">
        <v>860</v>
      </c>
      <c r="C208" s="507"/>
      <c r="D208" s="55">
        <v>3</v>
      </c>
      <c r="E208" s="56">
        <v>2554.06</v>
      </c>
    </row>
    <row r="209" spans="1:5" ht="12" customHeight="1">
      <c r="A209" s="508"/>
      <c r="B209" s="508" t="s">
        <v>54</v>
      </c>
      <c r="C209" s="52" t="s">
        <v>493</v>
      </c>
      <c r="D209" s="53">
        <v>1</v>
      </c>
      <c r="E209" s="54">
        <v>753.9</v>
      </c>
    </row>
    <row r="210" spans="1:5" ht="12" customHeight="1">
      <c r="A210" s="508"/>
      <c r="B210" s="508"/>
      <c r="C210" s="52" t="s">
        <v>455</v>
      </c>
      <c r="D210" s="53">
        <v>1</v>
      </c>
      <c r="E210" s="54">
        <v>438.24</v>
      </c>
    </row>
    <row r="211" spans="1:5" ht="12" customHeight="1">
      <c r="A211" s="508"/>
      <c r="B211" s="508"/>
      <c r="C211" s="52" t="s">
        <v>431</v>
      </c>
      <c r="D211" s="53">
        <v>2</v>
      </c>
      <c r="E211" s="54">
        <v>6478.68</v>
      </c>
    </row>
    <row r="212" spans="1:5" ht="12" customHeight="1">
      <c r="A212" s="508"/>
      <c r="B212" s="507" t="s">
        <v>861</v>
      </c>
      <c r="C212" s="507"/>
      <c r="D212" s="55">
        <v>4</v>
      </c>
      <c r="E212" s="56">
        <v>7670.82</v>
      </c>
    </row>
    <row r="213" spans="1:5" ht="12" customHeight="1">
      <c r="A213" s="508"/>
      <c r="B213" s="508" t="s">
        <v>55</v>
      </c>
      <c r="C213" s="52" t="s">
        <v>449</v>
      </c>
      <c r="D213" s="53">
        <v>15</v>
      </c>
      <c r="E213" s="54">
        <v>20791.5</v>
      </c>
    </row>
    <row r="214" spans="1:5" ht="12" customHeight="1">
      <c r="A214" s="508"/>
      <c r="B214" s="508"/>
      <c r="C214" s="52" t="s">
        <v>467</v>
      </c>
      <c r="D214" s="53">
        <v>3</v>
      </c>
      <c r="E214" s="54">
        <v>1117.6199999999999</v>
      </c>
    </row>
    <row r="215" spans="1:5" ht="12" customHeight="1">
      <c r="A215" s="508"/>
      <c r="B215" s="508"/>
      <c r="C215" s="52" t="s">
        <v>426</v>
      </c>
      <c r="D215" s="53">
        <v>1</v>
      </c>
      <c r="E215" s="54">
        <v>1057.8800000000001</v>
      </c>
    </row>
    <row r="216" spans="1:5" ht="12" customHeight="1">
      <c r="A216" s="508"/>
      <c r="B216" s="508"/>
      <c r="C216" s="52" t="s">
        <v>455</v>
      </c>
      <c r="D216" s="53">
        <v>14</v>
      </c>
      <c r="E216" s="54">
        <v>6135.3600000000006</v>
      </c>
    </row>
    <row r="217" spans="1:5" ht="12" customHeight="1">
      <c r="A217" s="508"/>
      <c r="B217" s="507" t="s">
        <v>558</v>
      </c>
      <c r="C217" s="507"/>
      <c r="D217" s="55">
        <v>33</v>
      </c>
      <c r="E217" s="56">
        <v>29102.36</v>
      </c>
    </row>
    <row r="218" spans="1:5" ht="12" customHeight="1">
      <c r="A218" s="508"/>
      <c r="B218" s="508" t="s">
        <v>56</v>
      </c>
      <c r="C218" s="52" t="s">
        <v>525</v>
      </c>
      <c r="D218" s="53">
        <v>1</v>
      </c>
      <c r="E218" s="54">
        <v>372.53</v>
      </c>
    </row>
    <row r="219" spans="1:5" ht="12" customHeight="1">
      <c r="A219" s="508"/>
      <c r="B219" s="508"/>
      <c r="C219" s="52" t="s">
        <v>435</v>
      </c>
      <c r="D219" s="53">
        <v>1</v>
      </c>
      <c r="E219" s="54">
        <v>372.53999999999996</v>
      </c>
    </row>
    <row r="220" spans="1:5" ht="12" customHeight="1">
      <c r="A220" s="508"/>
      <c r="B220" s="508"/>
      <c r="C220" s="52" t="s">
        <v>420</v>
      </c>
      <c r="D220" s="53">
        <v>5</v>
      </c>
      <c r="E220" s="54">
        <v>3159.4</v>
      </c>
    </row>
    <row r="221" spans="1:5" ht="12" customHeight="1">
      <c r="A221" s="508"/>
      <c r="B221" s="508"/>
      <c r="C221" s="52" t="s">
        <v>433</v>
      </c>
      <c r="D221" s="53">
        <v>1</v>
      </c>
      <c r="E221" s="54">
        <v>1119.74</v>
      </c>
    </row>
    <row r="222" spans="1:5" ht="12" customHeight="1">
      <c r="A222" s="508"/>
      <c r="B222" s="508"/>
      <c r="C222" s="52" t="s">
        <v>436</v>
      </c>
      <c r="D222" s="53">
        <v>7</v>
      </c>
      <c r="E222" s="54">
        <v>5964.28</v>
      </c>
    </row>
    <row r="223" spans="1:5" ht="12" customHeight="1">
      <c r="A223" s="508"/>
      <c r="B223" s="508"/>
      <c r="C223" s="52" t="s">
        <v>422</v>
      </c>
      <c r="D223" s="53">
        <v>4</v>
      </c>
      <c r="E223" s="54">
        <v>3564.08</v>
      </c>
    </row>
    <row r="224" spans="1:5" ht="12" customHeight="1">
      <c r="A224" s="508"/>
      <c r="B224" s="508"/>
      <c r="C224" s="52" t="s">
        <v>423</v>
      </c>
      <c r="D224" s="53">
        <v>3</v>
      </c>
      <c r="E224" s="54">
        <v>2760.4800000000005</v>
      </c>
    </row>
    <row r="225" spans="1:5" ht="12" customHeight="1">
      <c r="A225" s="508"/>
      <c r="B225" s="508"/>
      <c r="C225" s="52" t="s">
        <v>424</v>
      </c>
      <c r="D225" s="53">
        <v>1</v>
      </c>
      <c r="E225" s="54">
        <v>1268.06</v>
      </c>
    </row>
    <row r="226" spans="1:5" ht="12" customHeight="1">
      <c r="A226" s="508"/>
      <c r="B226" s="508"/>
      <c r="C226" s="52" t="s">
        <v>425</v>
      </c>
      <c r="D226" s="53">
        <v>3</v>
      </c>
      <c r="E226" s="54">
        <v>1017.06</v>
      </c>
    </row>
    <row r="227" spans="1:5" ht="12" customHeight="1">
      <c r="A227" s="508"/>
      <c r="B227" s="508"/>
      <c r="C227" s="52" t="s">
        <v>426</v>
      </c>
      <c r="D227" s="53">
        <v>2</v>
      </c>
      <c r="E227" s="54">
        <v>2115.7600000000002</v>
      </c>
    </row>
    <row r="228" spans="1:5" ht="12" customHeight="1">
      <c r="A228" s="508"/>
      <c r="B228" s="508"/>
      <c r="C228" s="52" t="s">
        <v>455</v>
      </c>
      <c r="D228" s="53">
        <v>4</v>
      </c>
      <c r="E228" s="54">
        <v>1752.96</v>
      </c>
    </row>
    <row r="229" spans="1:5" ht="12" customHeight="1">
      <c r="A229" s="508"/>
      <c r="B229" s="508"/>
      <c r="C229" s="52" t="s">
        <v>507</v>
      </c>
      <c r="D229" s="53">
        <v>1</v>
      </c>
      <c r="E229" s="54">
        <v>515.12</v>
      </c>
    </row>
    <row r="230" spans="1:5" ht="12" customHeight="1">
      <c r="A230" s="508"/>
      <c r="B230" s="508"/>
      <c r="C230" s="52" t="s">
        <v>540</v>
      </c>
      <c r="D230" s="53">
        <v>2</v>
      </c>
      <c r="E230" s="54">
        <v>1933.48</v>
      </c>
    </row>
    <row r="231" spans="1:5" ht="12" customHeight="1">
      <c r="A231" s="508"/>
      <c r="B231" s="507" t="s">
        <v>559</v>
      </c>
      <c r="C231" s="507"/>
      <c r="D231" s="55">
        <v>35</v>
      </c>
      <c r="E231" s="56">
        <v>25915.489999999998</v>
      </c>
    </row>
    <row r="232" spans="1:5" ht="12" customHeight="1">
      <c r="A232" s="508"/>
      <c r="B232" s="57" t="s">
        <v>57</v>
      </c>
      <c r="C232" s="52" t="s">
        <v>445</v>
      </c>
      <c r="D232" s="53">
        <v>1</v>
      </c>
      <c r="E232" s="54">
        <v>1189.3600000000001</v>
      </c>
    </row>
    <row r="233" spans="1:5" ht="12" customHeight="1">
      <c r="A233" s="508"/>
      <c r="B233" s="507" t="s">
        <v>862</v>
      </c>
      <c r="C233" s="507"/>
      <c r="D233" s="55">
        <v>1</v>
      </c>
      <c r="E233" s="56">
        <v>1189.3600000000001</v>
      </c>
    </row>
    <row r="234" spans="1:5" ht="12" customHeight="1">
      <c r="A234" s="508"/>
      <c r="B234" s="508" t="s">
        <v>58</v>
      </c>
      <c r="C234" s="52" t="s">
        <v>449</v>
      </c>
      <c r="D234" s="53">
        <v>1</v>
      </c>
      <c r="E234" s="54">
        <v>1386.1</v>
      </c>
    </row>
    <row r="235" spans="1:5" ht="12" customHeight="1">
      <c r="A235" s="508"/>
      <c r="B235" s="508"/>
      <c r="C235" s="52" t="s">
        <v>426</v>
      </c>
      <c r="D235" s="53">
        <v>1</v>
      </c>
      <c r="E235" s="54">
        <v>1057.8800000000001</v>
      </c>
    </row>
    <row r="236" spans="1:5" ht="12" customHeight="1">
      <c r="A236" s="508"/>
      <c r="B236" s="508"/>
      <c r="C236" s="52" t="s">
        <v>499</v>
      </c>
      <c r="D236" s="53">
        <v>1</v>
      </c>
      <c r="E236" s="54">
        <v>91.490000000000009</v>
      </c>
    </row>
    <row r="237" spans="1:5" ht="12" customHeight="1">
      <c r="A237" s="508"/>
      <c r="B237" s="507" t="s">
        <v>561</v>
      </c>
      <c r="C237" s="507"/>
      <c r="D237" s="55">
        <v>3</v>
      </c>
      <c r="E237" s="56">
        <v>2535.4700000000003</v>
      </c>
    </row>
    <row r="238" spans="1:5" ht="12" customHeight="1">
      <c r="A238" s="509" t="s">
        <v>863</v>
      </c>
      <c r="B238" s="509"/>
      <c r="C238" s="509"/>
      <c r="D238" s="55">
        <v>79</v>
      </c>
      <c r="E238" s="56">
        <v>68967.560000000012</v>
      </c>
    </row>
    <row r="239" spans="1:5" ht="12" customHeight="1">
      <c r="A239" s="508" t="s">
        <v>60</v>
      </c>
      <c r="B239" s="508" t="s">
        <v>61</v>
      </c>
      <c r="C239" s="52" t="s">
        <v>449</v>
      </c>
      <c r="D239" s="53">
        <v>9</v>
      </c>
      <c r="E239" s="54">
        <v>12474.9</v>
      </c>
    </row>
    <row r="240" spans="1:5" ht="12" customHeight="1">
      <c r="A240" s="508"/>
      <c r="B240" s="508"/>
      <c r="C240" s="52" t="s">
        <v>483</v>
      </c>
      <c r="D240" s="53">
        <v>1</v>
      </c>
      <c r="E240" s="54">
        <v>443</v>
      </c>
    </row>
    <row r="241" spans="1:8" ht="12" customHeight="1">
      <c r="A241" s="508"/>
      <c r="B241" s="508"/>
      <c r="C241" s="52" t="s">
        <v>491</v>
      </c>
      <c r="D241" s="53">
        <v>3</v>
      </c>
      <c r="E241" s="54">
        <v>1929</v>
      </c>
    </row>
    <row r="242" spans="1:8" ht="12" customHeight="1">
      <c r="A242" s="508"/>
      <c r="B242" s="508"/>
      <c r="C242" s="52" t="s">
        <v>436</v>
      </c>
      <c r="D242" s="53">
        <v>2</v>
      </c>
      <c r="E242" s="54">
        <v>1704.08</v>
      </c>
    </row>
    <row r="243" spans="1:8" ht="12" customHeight="1">
      <c r="A243" s="508"/>
      <c r="B243" s="508"/>
      <c r="C243" s="52" t="s">
        <v>422</v>
      </c>
      <c r="D243" s="53">
        <v>6</v>
      </c>
      <c r="E243" s="54">
        <v>5346.12</v>
      </c>
    </row>
    <row r="244" spans="1:8" ht="12" customHeight="1">
      <c r="A244" s="508"/>
      <c r="B244" s="508"/>
      <c r="C244" s="52" t="s">
        <v>437</v>
      </c>
      <c r="D244" s="53">
        <v>15</v>
      </c>
      <c r="E244" s="54">
        <v>13049.7</v>
      </c>
    </row>
    <row r="245" spans="1:8" ht="12" customHeight="1">
      <c r="A245" s="508"/>
      <c r="B245" s="508"/>
      <c r="C245" s="52" t="s">
        <v>424</v>
      </c>
      <c r="D245" s="53">
        <v>1</v>
      </c>
      <c r="E245" s="54">
        <v>1268.06</v>
      </c>
    </row>
    <row r="246" spans="1:8" ht="12" customHeight="1">
      <c r="A246" s="508"/>
      <c r="B246" s="508"/>
      <c r="C246" s="52" t="s">
        <v>426</v>
      </c>
      <c r="D246" s="53">
        <v>3</v>
      </c>
      <c r="E246" s="54">
        <v>3173.6400000000003</v>
      </c>
      <c r="F246" s="59"/>
      <c r="G246" s="58"/>
    </row>
    <row r="247" spans="1:8" ht="12" customHeight="1">
      <c r="A247" s="508"/>
      <c r="B247" s="508"/>
      <c r="C247" s="52" t="s">
        <v>453</v>
      </c>
      <c r="D247" s="53">
        <v>2</v>
      </c>
      <c r="E247" s="54">
        <v>1749.8400000000001</v>
      </c>
    </row>
    <row r="248" spans="1:8" ht="12" customHeight="1">
      <c r="A248" s="508"/>
      <c r="B248" s="508"/>
      <c r="C248" s="52" t="s">
        <v>533</v>
      </c>
      <c r="D248" s="53">
        <v>1</v>
      </c>
      <c r="E248" s="54">
        <v>514.16999999999996</v>
      </c>
    </row>
    <row r="249" spans="1:8" ht="12" customHeight="1">
      <c r="A249" s="508"/>
      <c r="B249" s="508"/>
      <c r="C249" s="52" t="s">
        <v>455</v>
      </c>
      <c r="D249" s="53">
        <v>2</v>
      </c>
      <c r="E249" s="54">
        <v>876.48</v>
      </c>
    </row>
    <row r="250" spans="1:8" ht="12" customHeight="1">
      <c r="A250" s="508"/>
      <c r="B250" s="508"/>
      <c r="C250" s="52" t="s">
        <v>499</v>
      </c>
      <c r="D250" s="53">
        <v>1</v>
      </c>
      <c r="E250" s="54">
        <v>91.490000000000009</v>
      </c>
    </row>
    <row r="251" spans="1:8" ht="12" customHeight="1">
      <c r="A251" s="508"/>
      <c r="B251" s="508"/>
      <c r="C251" s="52" t="s">
        <v>484</v>
      </c>
      <c r="D251" s="53">
        <v>1</v>
      </c>
      <c r="E251" s="54">
        <v>755.18000000000006</v>
      </c>
    </row>
    <row r="252" spans="1:8" ht="12" customHeight="1">
      <c r="A252" s="508"/>
      <c r="B252" s="508"/>
      <c r="C252" s="52" t="s">
        <v>474</v>
      </c>
      <c r="D252" s="53">
        <v>1</v>
      </c>
      <c r="E252" s="54">
        <v>1164.08</v>
      </c>
    </row>
    <row r="253" spans="1:8" ht="12" customHeight="1">
      <c r="A253" s="508"/>
      <c r="B253" s="508"/>
      <c r="C253" s="52" t="s">
        <v>430</v>
      </c>
      <c r="D253" s="53">
        <v>1</v>
      </c>
      <c r="E253" s="54">
        <v>306.47000000000003</v>
      </c>
    </row>
    <row r="254" spans="1:8" ht="12" customHeight="1">
      <c r="A254" s="508"/>
      <c r="B254" s="507" t="s">
        <v>563</v>
      </c>
      <c r="C254" s="507"/>
      <c r="D254" s="55">
        <v>49</v>
      </c>
      <c r="E254" s="56">
        <v>44846.21</v>
      </c>
    </row>
    <row r="255" spans="1:8" ht="12" customHeight="1">
      <c r="A255" s="508"/>
      <c r="B255" s="508" t="s">
        <v>62</v>
      </c>
      <c r="C255" s="52" t="s">
        <v>419</v>
      </c>
      <c r="D255" s="53">
        <v>6</v>
      </c>
      <c r="E255" s="54">
        <v>8349.24</v>
      </c>
      <c r="H255" s="60"/>
    </row>
    <row r="256" spans="1:8" ht="12" customHeight="1">
      <c r="A256" s="508"/>
      <c r="B256" s="508"/>
      <c r="C256" s="52" t="s">
        <v>457</v>
      </c>
      <c r="D256" s="53">
        <v>2</v>
      </c>
      <c r="E256" s="54">
        <v>944.86</v>
      </c>
      <c r="G256" s="59"/>
      <c r="H256" s="60"/>
    </row>
    <row r="257" spans="1:9" ht="12" customHeight="1">
      <c r="A257" s="508"/>
      <c r="B257" s="508"/>
      <c r="C257" s="52" t="s">
        <v>491</v>
      </c>
      <c r="D257" s="53">
        <v>11</v>
      </c>
      <c r="E257" s="54">
        <v>7073</v>
      </c>
      <c r="G257" s="59"/>
      <c r="H257" s="60"/>
    </row>
    <row r="258" spans="1:9" ht="12" customHeight="1">
      <c r="A258" s="508"/>
      <c r="B258" s="508"/>
      <c r="C258" s="52" t="s">
        <v>420</v>
      </c>
      <c r="D258" s="53">
        <v>4</v>
      </c>
      <c r="E258" s="54">
        <v>2527.52</v>
      </c>
      <c r="I258" s="59"/>
    </row>
    <row r="259" spans="1:9" ht="12" customHeight="1">
      <c r="A259" s="508"/>
      <c r="B259" s="508"/>
      <c r="C259" s="52" t="s">
        <v>422</v>
      </c>
      <c r="D259" s="53">
        <v>2</v>
      </c>
      <c r="E259" s="54">
        <v>1782.04</v>
      </c>
      <c r="G259" s="59"/>
      <c r="H259" s="58"/>
    </row>
    <row r="260" spans="1:9" ht="12" customHeight="1">
      <c r="A260" s="508"/>
      <c r="B260" s="508"/>
      <c r="C260" s="52" t="s">
        <v>437</v>
      </c>
      <c r="D260" s="53">
        <v>1</v>
      </c>
      <c r="E260" s="54">
        <v>869.98</v>
      </c>
    </row>
    <row r="261" spans="1:9" ht="12" customHeight="1">
      <c r="A261" s="508"/>
      <c r="B261" s="508"/>
      <c r="C261" s="52" t="s">
        <v>424</v>
      </c>
      <c r="D261" s="53">
        <v>1</v>
      </c>
      <c r="E261" s="54">
        <v>1268.06</v>
      </c>
    </row>
    <row r="262" spans="1:9" ht="12" customHeight="1">
      <c r="A262" s="508"/>
      <c r="B262" s="508"/>
      <c r="C262" s="52" t="s">
        <v>443</v>
      </c>
      <c r="D262" s="53">
        <v>1</v>
      </c>
      <c r="E262" s="54">
        <v>173.32999999999998</v>
      </c>
    </row>
    <row r="263" spans="1:9" ht="12" customHeight="1">
      <c r="A263" s="508"/>
      <c r="B263" s="508"/>
      <c r="C263" s="52" t="s">
        <v>425</v>
      </c>
      <c r="D263" s="53">
        <v>1</v>
      </c>
      <c r="E263" s="54">
        <v>339.02</v>
      </c>
    </row>
    <row r="264" spans="1:9" ht="12" customHeight="1">
      <c r="A264" s="508"/>
      <c r="B264" s="508"/>
      <c r="C264" s="52" t="s">
        <v>426</v>
      </c>
      <c r="D264" s="53">
        <v>7</v>
      </c>
      <c r="E264" s="54">
        <v>7405.1600000000008</v>
      </c>
    </row>
    <row r="265" spans="1:9" ht="12" customHeight="1">
      <c r="A265" s="508"/>
      <c r="B265" s="508"/>
      <c r="C265" s="52" t="s">
        <v>439</v>
      </c>
      <c r="D265" s="53">
        <v>2</v>
      </c>
      <c r="E265" s="54">
        <v>1805.48</v>
      </c>
    </row>
    <row r="266" spans="1:9" ht="12" customHeight="1">
      <c r="A266" s="508"/>
      <c r="B266" s="508"/>
      <c r="C266" s="52" t="s">
        <v>474</v>
      </c>
      <c r="D266" s="53">
        <v>3</v>
      </c>
      <c r="E266" s="54">
        <v>3492.24</v>
      </c>
    </row>
    <row r="267" spans="1:9" ht="12" customHeight="1">
      <c r="A267" s="508"/>
      <c r="B267" s="508"/>
      <c r="C267" s="52" t="s">
        <v>540</v>
      </c>
      <c r="D267" s="53">
        <v>2</v>
      </c>
      <c r="E267" s="54">
        <v>1933.48</v>
      </c>
    </row>
    <row r="268" spans="1:9" ht="12" customHeight="1">
      <c r="A268" s="508"/>
      <c r="B268" s="507" t="s">
        <v>864</v>
      </c>
      <c r="C268" s="507"/>
      <c r="D268" s="55">
        <v>43</v>
      </c>
      <c r="E268" s="56">
        <v>37963.410000000003</v>
      </c>
    </row>
    <row r="269" spans="1:9" ht="12" customHeight="1">
      <c r="A269" s="508"/>
      <c r="B269" s="57" t="s">
        <v>63</v>
      </c>
      <c r="C269" s="52" t="s">
        <v>491</v>
      </c>
      <c r="D269" s="53">
        <v>1</v>
      </c>
      <c r="E269" s="54">
        <v>643</v>
      </c>
    </row>
    <row r="270" spans="1:9" ht="12" customHeight="1">
      <c r="A270" s="508"/>
      <c r="B270" s="507" t="s">
        <v>566</v>
      </c>
      <c r="C270" s="507"/>
      <c r="D270" s="55">
        <v>1</v>
      </c>
      <c r="E270" s="56">
        <v>643</v>
      </c>
    </row>
    <row r="271" spans="1:9" ht="12" customHeight="1">
      <c r="A271" s="508"/>
      <c r="B271" s="508" t="s">
        <v>64</v>
      </c>
      <c r="C271" s="52" t="s">
        <v>646</v>
      </c>
      <c r="D271" s="53">
        <v>1</v>
      </c>
      <c r="E271" s="54">
        <v>230.37</v>
      </c>
    </row>
    <row r="272" spans="1:9" ht="12" customHeight="1">
      <c r="A272" s="508"/>
      <c r="B272" s="508"/>
      <c r="C272" s="52" t="s">
        <v>792</v>
      </c>
      <c r="D272" s="53">
        <v>11</v>
      </c>
      <c r="E272" s="54">
        <v>3481.28</v>
      </c>
    </row>
    <row r="273" spans="1:5" ht="12" customHeight="1">
      <c r="A273" s="508"/>
      <c r="B273" s="508"/>
      <c r="C273" s="52" t="s">
        <v>865</v>
      </c>
      <c r="D273" s="53">
        <v>1</v>
      </c>
      <c r="E273" s="54">
        <v>1104.3799999999999</v>
      </c>
    </row>
    <row r="274" spans="1:5" ht="12" customHeight="1">
      <c r="A274" s="508"/>
      <c r="B274" s="508"/>
      <c r="C274" s="52" t="s">
        <v>465</v>
      </c>
      <c r="D274" s="53">
        <v>4</v>
      </c>
      <c r="E274" s="54">
        <v>4906.8</v>
      </c>
    </row>
    <row r="275" spans="1:5" ht="12" customHeight="1">
      <c r="A275" s="508"/>
      <c r="B275" s="508"/>
      <c r="C275" s="52" t="s">
        <v>567</v>
      </c>
      <c r="D275" s="53">
        <v>1</v>
      </c>
      <c r="E275" s="54">
        <v>3141.32</v>
      </c>
    </row>
    <row r="276" spans="1:5" ht="12" customHeight="1">
      <c r="A276" s="508"/>
      <c r="B276" s="508"/>
      <c r="C276" s="52" t="s">
        <v>518</v>
      </c>
      <c r="D276" s="53">
        <v>3</v>
      </c>
      <c r="E276" s="54">
        <v>9248.0400000000009</v>
      </c>
    </row>
    <row r="277" spans="1:5" ht="12" customHeight="1">
      <c r="A277" s="508"/>
      <c r="B277" s="508"/>
      <c r="C277" s="52" t="s">
        <v>419</v>
      </c>
      <c r="D277" s="53">
        <v>1</v>
      </c>
      <c r="E277" s="54">
        <v>1391.54</v>
      </c>
    </row>
    <row r="278" spans="1:5" ht="12" customHeight="1">
      <c r="A278" s="508"/>
      <c r="B278" s="508"/>
      <c r="C278" s="52" t="s">
        <v>420</v>
      </c>
      <c r="D278" s="53">
        <v>3</v>
      </c>
      <c r="E278" s="54">
        <v>1895.6399999999999</v>
      </c>
    </row>
    <row r="279" spans="1:5" ht="12" customHeight="1">
      <c r="A279" s="508"/>
      <c r="B279" s="508"/>
      <c r="C279" s="52" t="s">
        <v>421</v>
      </c>
      <c r="D279" s="53">
        <v>2</v>
      </c>
      <c r="E279" s="54">
        <v>2159.6800000000003</v>
      </c>
    </row>
    <row r="280" spans="1:5" ht="12" customHeight="1">
      <c r="A280" s="508"/>
      <c r="B280" s="508"/>
      <c r="C280" s="52" t="s">
        <v>436</v>
      </c>
      <c r="D280" s="53">
        <v>10</v>
      </c>
      <c r="E280" s="54">
        <v>8520.4</v>
      </c>
    </row>
    <row r="281" spans="1:5" ht="12" customHeight="1">
      <c r="A281" s="508"/>
      <c r="B281" s="508"/>
      <c r="C281" s="52" t="s">
        <v>437</v>
      </c>
      <c r="D281" s="53">
        <v>8</v>
      </c>
      <c r="E281" s="54">
        <v>6959.84</v>
      </c>
    </row>
    <row r="282" spans="1:5" ht="12" customHeight="1">
      <c r="A282" s="508"/>
      <c r="B282" s="508"/>
      <c r="C282" s="52" t="s">
        <v>515</v>
      </c>
      <c r="D282" s="53">
        <v>1</v>
      </c>
      <c r="E282" s="54">
        <v>360.65999999999997</v>
      </c>
    </row>
    <row r="283" spans="1:5" ht="12" customHeight="1">
      <c r="A283" s="508"/>
      <c r="B283" s="508"/>
      <c r="C283" s="52" t="s">
        <v>426</v>
      </c>
      <c r="D283" s="53">
        <v>1</v>
      </c>
      <c r="E283" s="54">
        <v>1057.8800000000001</v>
      </c>
    </row>
    <row r="284" spans="1:5" ht="12" customHeight="1">
      <c r="A284" s="508"/>
      <c r="B284" s="508"/>
      <c r="C284" s="52" t="s">
        <v>473</v>
      </c>
      <c r="D284" s="53">
        <v>2</v>
      </c>
      <c r="E284" s="54">
        <v>1541.28</v>
      </c>
    </row>
    <row r="285" spans="1:5" ht="12" customHeight="1">
      <c r="A285" s="508"/>
      <c r="B285" s="508"/>
      <c r="C285" s="52" t="s">
        <v>455</v>
      </c>
      <c r="D285" s="53">
        <v>29</v>
      </c>
      <c r="E285" s="54">
        <v>12708.960000000001</v>
      </c>
    </row>
    <row r="286" spans="1:5" ht="12" customHeight="1">
      <c r="A286" s="508"/>
      <c r="B286" s="508"/>
      <c r="C286" s="52" t="s">
        <v>427</v>
      </c>
      <c r="D286" s="53">
        <v>3</v>
      </c>
      <c r="E286" s="54">
        <v>6010.26</v>
      </c>
    </row>
    <row r="287" spans="1:5" ht="12" customHeight="1">
      <c r="A287" s="508"/>
      <c r="B287" s="508"/>
      <c r="C287" s="52" t="s">
        <v>498</v>
      </c>
      <c r="D287" s="53">
        <v>2</v>
      </c>
      <c r="E287" s="54">
        <v>1183</v>
      </c>
    </row>
    <row r="288" spans="1:5" ht="12" customHeight="1">
      <c r="A288" s="508"/>
      <c r="B288" s="508"/>
      <c r="C288" s="52" t="s">
        <v>499</v>
      </c>
      <c r="D288" s="53">
        <v>1</v>
      </c>
      <c r="E288" s="54">
        <v>91.490000000000009</v>
      </c>
    </row>
    <row r="289" spans="1:5" ht="12" customHeight="1">
      <c r="A289" s="508"/>
      <c r="B289" s="508"/>
      <c r="C289" s="52" t="s">
        <v>535</v>
      </c>
      <c r="D289" s="53">
        <v>1</v>
      </c>
      <c r="E289" s="54">
        <v>759.42</v>
      </c>
    </row>
    <row r="290" spans="1:5" ht="12" customHeight="1">
      <c r="A290" s="508"/>
      <c r="B290" s="508"/>
      <c r="C290" s="52" t="s">
        <v>650</v>
      </c>
      <c r="D290" s="53">
        <v>1</v>
      </c>
      <c r="E290" s="54">
        <v>295.75</v>
      </c>
    </row>
    <row r="291" spans="1:5" ht="12" customHeight="1">
      <c r="A291" s="508"/>
      <c r="B291" s="508"/>
      <c r="C291" s="52" t="s">
        <v>479</v>
      </c>
      <c r="D291" s="53">
        <v>1</v>
      </c>
      <c r="E291" s="54">
        <v>372.53999999999996</v>
      </c>
    </row>
    <row r="292" spans="1:5" ht="12" customHeight="1">
      <c r="A292" s="508"/>
      <c r="B292" s="508"/>
      <c r="C292" s="52" t="s">
        <v>821</v>
      </c>
      <c r="D292" s="53">
        <v>3</v>
      </c>
      <c r="E292" s="54">
        <v>1296.42</v>
      </c>
    </row>
    <row r="293" spans="1:5" ht="12" customHeight="1">
      <c r="A293" s="508"/>
      <c r="B293" s="508"/>
      <c r="C293" s="52" t="s">
        <v>866</v>
      </c>
      <c r="D293" s="53">
        <v>1</v>
      </c>
      <c r="E293" s="54">
        <v>588.22</v>
      </c>
    </row>
    <row r="294" spans="1:5" ht="12" customHeight="1">
      <c r="A294" s="508"/>
      <c r="B294" s="508"/>
      <c r="C294" s="52" t="s">
        <v>429</v>
      </c>
      <c r="D294" s="53">
        <v>2</v>
      </c>
      <c r="E294" s="54">
        <v>1027.8800000000001</v>
      </c>
    </row>
    <row r="295" spans="1:5" ht="12" customHeight="1">
      <c r="A295" s="508"/>
      <c r="B295" s="508"/>
      <c r="C295" s="52" t="s">
        <v>867</v>
      </c>
      <c r="D295" s="53">
        <v>3</v>
      </c>
      <c r="E295" s="54">
        <v>805.25999999999988</v>
      </c>
    </row>
    <row r="296" spans="1:5" ht="12" customHeight="1">
      <c r="A296" s="508"/>
      <c r="B296" s="508"/>
      <c r="C296" s="52" t="s">
        <v>822</v>
      </c>
      <c r="D296" s="53">
        <v>1</v>
      </c>
      <c r="E296" s="54">
        <v>268.41999999999996</v>
      </c>
    </row>
    <row r="297" spans="1:5" ht="12" customHeight="1">
      <c r="A297" s="508"/>
      <c r="B297" s="508"/>
      <c r="C297" s="52" t="s">
        <v>868</v>
      </c>
      <c r="D297" s="53">
        <v>1</v>
      </c>
      <c r="E297" s="54">
        <v>344.52</v>
      </c>
    </row>
    <row r="298" spans="1:5" ht="12" customHeight="1">
      <c r="A298" s="508"/>
      <c r="B298" s="508"/>
      <c r="C298" s="52" t="s">
        <v>512</v>
      </c>
      <c r="D298" s="53">
        <v>1</v>
      </c>
      <c r="E298" s="54">
        <v>229.29000000000002</v>
      </c>
    </row>
    <row r="299" spans="1:5" ht="12" customHeight="1">
      <c r="A299" s="508"/>
      <c r="B299" s="508"/>
      <c r="C299" s="52" t="s">
        <v>507</v>
      </c>
      <c r="D299" s="53">
        <v>1</v>
      </c>
      <c r="E299" s="54">
        <v>515.12</v>
      </c>
    </row>
    <row r="300" spans="1:5" ht="12" customHeight="1">
      <c r="A300" s="508"/>
      <c r="B300" s="508"/>
      <c r="C300" s="52" t="s">
        <v>474</v>
      </c>
      <c r="D300" s="53">
        <v>3</v>
      </c>
      <c r="E300" s="54">
        <v>3492.24</v>
      </c>
    </row>
    <row r="301" spans="1:5" ht="12" customHeight="1">
      <c r="A301" s="508"/>
      <c r="B301" s="507" t="s">
        <v>571</v>
      </c>
      <c r="C301" s="507"/>
      <c r="D301" s="55">
        <v>103</v>
      </c>
      <c r="E301" s="56">
        <v>75987.900000000009</v>
      </c>
    </row>
    <row r="302" spans="1:5" ht="12" customHeight="1">
      <c r="A302" s="508"/>
      <c r="B302" s="508" t="s">
        <v>65</v>
      </c>
      <c r="C302" s="52" t="s">
        <v>419</v>
      </c>
      <c r="D302" s="53">
        <v>1</v>
      </c>
      <c r="E302" s="54">
        <v>1391.54</v>
      </c>
    </row>
    <row r="303" spans="1:5" ht="12" customHeight="1">
      <c r="A303" s="508"/>
      <c r="B303" s="508"/>
      <c r="C303" s="52" t="s">
        <v>449</v>
      </c>
      <c r="D303" s="53">
        <v>1</v>
      </c>
      <c r="E303" s="54">
        <v>1386.1</v>
      </c>
    </row>
    <row r="304" spans="1:5" ht="12" customHeight="1">
      <c r="A304" s="508"/>
      <c r="B304" s="508"/>
      <c r="C304" s="52" t="s">
        <v>433</v>
      </c>
      <c r="D304" s="53">
        <v>1</v>
      </c>
      <c r="E304" s="54">
        <v>1119.74</v>
      </c>
    </row>
    <row r="305" spans="1:8" ht="12" customHeight="1">
      <c r="A305" s="508"/>
      <c r="B305" s="508"/>
      <c r="C305" s="52" t="s">
        <v>422</v>
      </c>
      <c r="D305" s="53">
        <v>2</v>
      </c>
      <c r="E305" s="54">
        <v>1782.04</v>
      </c>
    </row>
    <row r="306" spans="1:8" ht="12" customHeight="1">
      <c r="A306" s="508"/>
      <c r="B306" s="508"/>
      <c r="C306" s="52" t="s">
        <v>437</v>
      </c>
      <c r="D306" s="53">
        <v>3</v>
      </c>
      <c r="E306" s="54">
        <v>2609.94</v>
      </c>
    </row>
    <row r="307" spans="1:8" ht="12" customHeight="1">
      <c r="A307" s="508"/>
      <c r="B307" s="508"/>
      <c r="C307" s="52" t="s">
        <v>426</v>
      </c>
      <c r="D307" s="53">
        <v>1</v>
      </c>
      <c r="E307" s="54">
        <v>1057.8800000000001</v>
      </c>
    </row>
    <row r="308" spans="1:8" ht="12" customHeight="1">
      <c r="A308" s="508"/>
      <c r="B308" s="508"/>
      <c r="C308" s="52" t="s">
        <v>445</v>
      </c>
      <c r="D308" s="53">
        <v>1</v>
      </c>
      <c r="E308" s="54">
        <v>1189.3600000000001</v>
      </c>
    </row>
    <row r="309" spans="1:8" ht="12" customHeight="1">
      <c r="A309" s="508"/>
      <c r="B309" s="507" t="s">
        <v>572</v>
      </c>
      <c r="C309" s="507"/>
      <c r="D309" s="55">
        <v>10</v>
      </c>
      <c r="E309" s="56">
        <v>10536.600000000002</v>
      </c>
    </row>
    <row r="310" spans="1:8" ht="12" customHeight="1">
      <c r="A310" s="508"/>
      <c r="B310" s="508" t="s">
        <v>66</v>
      </c>
      <c r="C310" s="52" t="s">
        <v>419</v>
      </c>
      <c r="D310" s="53">
        <v>1</v>
      </c>
      <c r="E310" s="54">
        <v>1391.54</v>
      </c>
    </row>
    <row r="311" spans="1:8" ht="12" customHeight="1">
      <c r="A311" s="508"/>
      <c r="B311" s="508"/>
      <c r="C311" s="52" t="s">
        <v>493</v>
      </c>
      <c r="D311" s="53">
        <v>2</v>
      </c>
      <c r="E311" s="54">
        <v>1507.8</v>
      </c>
      <c r="G311" s="59"/>
      <c r="H311" s="59"/>
    </row>
    <row r="312" spans="1:8" ht="12" customHeight="1">
      <c r="A312" s="508"/>
      <c r="B312" s="508"/>
      <c r="C312" s="52" t="s">
        <v>515</v>
      </c>
      <c r="D312" s="53">
        <v>1</v>
      </c>
      <c r="E312" s="54">
        <v>360.65999999999997</v>
      </c>
      <c r="G312" s="59"/>
      <c r="H312" s="59"/>
    </row>
    <row r="313" spans="1:8" ht="12" customHeight="1">
      <c r="A313" s="508"/>
      <c r="B313" s="508"/>
      <c r="C313" s="52" t="s">
        <v>455</v>
      </c>
      <c r="D313" s="53">
        <v>1</v>
      </c>
      <c r="E313" s="54">
        <v>438.24</v>
      </c>
    </row>
    <row r="314" spans="1:8" ht="12" customHeight="1">
      <c r="A314" s="508"/>
      <c r="B314" s="507" t="s">
        <v>573</v>
      </c>
      <c r="C314" s="507"/>
      <c r="D314" s="55">
        <v>5</v>
      </c>
      <c r="E314" s="56">
        <v>3698.24</v>
      </c>
    </row>
    <row r="315" spans="1:8" ht="12" customHeight="1">
      <c r="A315" s="508"/>
      <c r="B315" s="57" t="s">
        <v>67</v>
      </c>
      <c r="C315" s="52" t="s">
        <v>455</v>
      </c>
      <c r="D315" s="53">
        <v>1</v>
      </c>
      <c r="E315" s="54">
        <v>438.24</v>
      </c>
    </row>
    <row r="316" spans="1:8" ht="12" customHeight="1">
      <c r="A316" s="508"/>
      <c r="B316" s="507" t="s">
        <v>575</v>
      </c>
      <c r="C316" s="507"/>
      <c r="D316" s="55">
        <v>1</v>
      </c>
      <c r="E316" s="56">
        <v>438.24</v>
      </c>
    </row>
    <row r="317" spans="1:8" ht="12" customHeight="1">
      <c r="A317" s="508"/>
      <c r="B317" s="508" t="s">
        <v>68</v>
      </c>
      <c r="C317" s="52" t="s">
        <v>419</v>
      </c>
      <c r="D317" s="53">
        <v>2</v>
      </c>
      <c r="E317" s="54">
        <v>2783.08</v>
      </c>
      <c r="G317" s="59"/>
      <c r="H317" s="60"/>
    </row>
    <row r="318" spans="1:8" ht="12" customHeight="1">
      <c r="A318" s="508"/>
      <c r="B318" s="508"/>
      <c r="C318" s="52" t="s">
        <v>420</v>
      </c>
      <c r="D318" s="53">
        <v>2</v>
      </c>
      <c r="E318" s="54">
        <v>1263.76</v>
      </c>
      <c r="G318" s="59"/>
      <c r="H318" s="60"/>
    </row>
    <row r="319" spans="1:8" ht="12" customHeight="1">
      <c r="A319" s="508"/>
      <c r="B319" s="508"/>
      <c r="C319" s="52" t="s">
        <v>422</v>
      </c>
      <c r="D319" s="53">
        <v>4</v>
      </c>
      <c r="E319" s="54">
        <v>3564.08</v>
      </c>
      <c r="G319" s="59"/>
      <c r="H319" s="60"/>
    </row>
    <row r="320" spans="1:8" ht="12" customHeight="1">
      <c r="A320" s="508"/>
      <c r="B320" s="508"/>
      <c r="C320" s="52" t="s">
        <v>437</v>
      </c>
      <c r="D320" s="53">
        <v>1</v>
      </c>
      <c r="E320" s="54">
        <v>869.98</v>
      </c>
    </row>
    <row r="321" spans="1:8" ht="12" customHeight="1">
      <c r="A321" s="508"/>
      <c r="B321" s="508"/>
      <c r="C321" s="52" t="s">
        <v>425</v>
      </c>
      <c r="D321" s="53">
        <v>2</v>
      </c>
      <c r="E321" s="54">
        <v>678.04</v>
      </c>
      <c r="H321" s="58"/>
    </row>
    <row r="322" spans="1:8" ht="12" customHeight="1">
      <c r="A322" s="508"/>
      <c r="B322" s="508"/>
      <c r="C322" s="52" t="s">
        <v>426</v>
      </c>
      <c r="D322" s="53">
        <v>3</v>
      </c>
      <c r="E322" s="54">
        <v>3173.6400000000003</v>
      </c>
    </row>
    <row r="323" spans="1:8" ht="12" customHeight="1">
      <c r="A323" s="508"/>
      <c r="B323" s="508"/>
      <c r="C323" s="52" t="s">
        <v>460</v>
      </c>
      <c r="D323" s="53">
        <v>2</v>
      </c>
      <c r="E323" s="54">
        <v>2176.8000000000002</v>
      </c>
    </row>
    <row r="324" spans="1:8" ht="12" customHeight="1">
      <c r="A324" s="508"/>
      <c r="B324" s="508"/>
      <c r="C324" s="52" t="s">
        <v>507</v>
      </c>
      <c r="D324" s="53">
        <v>2</v>
      </c>
      <c r="E324" s="54">
        <v>1030.24</v>
      </c>
    </row>
    <row r="325" spans="1:8" ht="12" customHeight="1">
      <c r="A325" s="508"/>
      <c r="B325" s="507" t="s">
        <v>576</v>
      </c>
      <c r="C325" s="507"/>
      <c r="D325" s="55">
        <v>18</v>
      </c>
      <c r="E325" s="56">
        <v>15539.619999999997</v>
      </c>
    </row>
    <row r="326" spans="1:8" ht="12" customHeight="1">
      <c r="A326" s="508"/>
      <c r="B326" s="57" t="s">
        <v>69</v>
      </c>
      <c r="C326" s="52" t="s">
        <v>491</v>
      </c>
      <c r="D326" s="53">
        <v>1</v>
      </c>
      <c r="E326" s="54">
        <v>643</v>
      </c>
    </row>
    <row r="327" spans="1:8" ht="12" customHeight="1">
      <c r="A327" s="508"/>
      <c r="B327" s="507" t="s">
        <v>869</v>
      </c>
      <c r="C327" s="507"/>
      <c r="D327" s="55">
        <v>1</v>
      </c>
      <c r="E327" s="56">
        <v>643</v>
      </c>
    </row>
    <row r="328" spans="1:8" ht="12" customHeight="1">
      <c r="A328" s="508"/>
      <c r="B328" s="508" t="s">
        <v>70</v>
      </c>
      <c r="C328" s="52" t="s">
        <v>419</v>
      </c>
      <c r="D328" s="53">
        <v>1</v>
      </c>
      <c r="E328" s="54">
        <v>1391.54</v>
      </c>
    </row>
    <row r="329" spans="1:8" ht="12" customHeight="1">
      <c r="A329" s="508"/>
      <c r="B329" s="508"/>
      <c r="C329" s="52" t="s">
        <v>436</v>
      </c>
      <c r="D329" s="53">
        <v>1</v>
      </c>
      <c r="E329" s="54">
        <v>852.04</v>
      </c>
    </row>
    <row r="330" spans="1:8" ht="12" customHeight="1">
      <c r="A330" s="508"/>
      <c r="B330" s="508"/>
      <c r="C330" s="52" t="s">
        <v>437</v>
      </c>
      <c r="D330" s="53">
        <v>1</v>
      </c>
      <c r="E330" s="54">
        <v>869.98</v>
      </c>
    </row>
    <row r="331" spans="1:8" ht="12" customHeight="1">
      <c r="A331" s="508"/>
      <c r="B331" s="508"/>
      <c r="C331" s="52" t="s">
        <v>424</v>
      </c>
      <c r="D331" s="53">
        <v>1</v>
      </c>
      <c r="E331" s="54">
        <v>1268.06</v>
      </c>
    </row>
    <row r="332" spans="1:8" ht="12" customHeight="1">
      <c r="A332" s="508"/>
      <c r="B332" s="508"/>
      <c r="C332" s="52" t="s">
        <v>494</v>
      </c>
      <c r="D332" s="53">
        <v>1</v>
      </c>
      <c r="E332" s="54">
        <v>139.96</v>
      </c>
      <c r="G332" s="59"/>
      <c r="H332" s="58"/>
    </row>
    <row r="333" spans="1:8" ht="12" customHeight="1">
      <c r="A333" s="508"/>
      <c r="B333" s="508"/>
      <c r="C333" s="52" t="s">
        <v>455</v>
      </c>
      <c r="D333" s="53">
        <v>2</v>
      </c>
      <c r="E333" s="54">
        <v>876.48</v>
      </c>
      <c r="G333" s="59"/>
      <c r="H333" s="59"/>
    </row>
    <row r="334" spans="1:8" ht="12" customHeight="1">
      <c r="A334" s="508"/>
      <c r="B334" s="508"/>
      <c r="C334" s="52" t="s">
        <v>427</v>
      </c>
      <c r="D334" s="53">
        <v>1</v>
      </c>
      <c r="E334" s="54">
        <v>2003.42</v>
      </c>
    </row>
    <row r="335" spans="1:8" ht="12" customHeight="1">
      <c r="A335" s="508"/>
      <c r="B335" s="507" t="s">
        <v>870</v>
      </c>
      <c r="C335" s="507"/>
      <c r="D335" s="55">
        <v>8</v>
      </c>
      <c r="E335" s="56">
        <v>7401.48</v>
      </c>
    </row>
    <row r="336" spans="1:8" ht="12" customHeight="1">
      <c r="A336" s="508"/>
      <c r="B336" s="508" t="s">
        <v>71</v>
      </c>
      <c r="C336" s="52" t="s">
        <v>419</v>
      </c>
      <c r="D336" s="53">
        <v>7</v>
      </c>
      <c r="E336" s="54">
        <v>9740.7799999999988</v>
      </c>
      <c r="G336" s="59"/>
      <c r="H336" s="58"/>
    </row>
    <row r="337" spans="1:8" ht="12" customHeight="1">
      <c r="A337" s="508"/>
      <c r="B337" s="508"/>
      <c r="C337" s="52" t="s">
        <v>457</v>
      </c>
      <c r="D337" s="53">
        <v>3</v>
      </c>
      <c r="E337" s="54">
        <v>1417.29</v>
      </c>
    </row>
    <row r="338" spans="1:8" ht="12" customHeight="1">
      <c r="A338" s="508"/>
      <c r="B338" s="508"/>
      <c r="C338" s="52" t="s">
        <v>420</v>
      </c>
      <c r="D338" s="53">
        <v>1</v>
      </c>
      <c r="E338" s="54">
        <v>631.88</v>
      </c>
    </row>
    <row r="339" spans="1:8" ht="12" customHeight="1">
      <c r="A339" s="508"/>
      <c r="B339" s="508"/>
      <c r="C339" s="52" t="s">
        <v>433</v>
      </c>
      <c r="D339" s="53">
        <v>3</v>
      </c>
      <c r="E339" s="54">
        <v>3359.2200000000003</v>
      </c>
    </row>
    <row r="340" spans="1:8" ht="12" customHeight="1">
      <c r="A340" s="508"/>
      <c r="B340" s="508"/>
      <c r="C340" s="52" t="s">
        <v>421</v>
      </c>
      <c r="D340" s="53">
        <v>2</v>
      </c>
      <c r="E340" s="54">
        <v>2159.6800000000003</v>
      </c>
    </row>
    <row r="341" spans="1:8" ht="12" customHeight="1">
      <c r="A341" s="508"/>
      <c r="B341" s="508"/>
      <c r="C341" s="52" t="s">
        <v>436</v>
      </c>
      <c r="D341" s="53">
        <v>2</v>
      </c>
      <c r="E341" s="54">
        <v>1704.08</v>
      </c>
    </row>
    <row r="342" spans="1:8" ht="12" customHeight="1">
      <c r="A342" s="508"/>
      <c r="B342" s="508"/>
      <c r="C342" s="52" t="s">
        <v>437</v>
      </c>
      <c r="D342" s="53">
        <v>8</v>
      </c>
      <c r="E342" s="54">
        <v>6959.84</v>
      </c>
    </row>
    <row r="343" spans="1:8" ht="12" customHeight="1">
      <c r="A343" s="508"/>
      <c r="B343" s="508"/>
      <c r="C343" s="52" t="s">
        <v>424</v>
      </c>
      <c r="D343" s="53">
        <v>10</v>
      </c>
      <c r="E343" s="54">
        <v>12680.599999999999</v>
      </c>
    </row>
    <row r="344" spans="1:8" ht="12" customHeight="1">
      <c r="A344" s="508"/>
      <c r="B344" s="508"/>
      <c r="C344" s="52" t="s">
        <v>425</v>
      </c>
      <c r="D344" s="53">
        <v>7</v>
      </c>
      <c r="E344" s="54">
        <v>2373.14</v>
      </c>
    </row>
    <row r="345" spans="1:8" ht="12" customHeight="1">
      <c r="A345" s="508"/>
      <c r="B345" s="508"/>
      <c r="C345" s="52" t="s">
        <v>454</v>
      </c>
      <c r="D345" s="53">
        <v>2</v>
      </c>
      <c r="E345" s="54">
        <v>1019.72</v>
      </c>
    </row>
    <row r="346" spans="1:8" ht="12" customHeight="1">
      <c r="A346" s="508"/>
      <c r="B346" s="508"/>
      <c r="C346" s="52" t="s">
        <v>455</v>
      </c>
      <c r="D346" s="53">
        <v>1</v>
      </c>
      <c r="E346" s="54">
        <v>438.24</v>
      </c>
    </row>
    <row r="347" spans="1:8" ht="12" customHeight="1">
      <c r="A347" s="508"/>
      <c r="B347" s="507" t="s">
        <v>871</v>
      </c>
      <c r="C347" s="507"/>
      <c r="D347" s="55">
        <v>46</v>
      </c>
      <c r="E347" s="56">
        <v>42484.469999999994</v>
      </c>
    </row>
    <row r="348" spans="1:8" ht="12" customHeight="1">
      <c r="A348" s="508"/>
      <c r="B348" s="508" t="s">
        <v>72</v>
      </c>
      <c r="C348" s="52" t="s">
        <v>449</v>
      </c>
      <c r="D348" s="53">
        <v>2</v>
      </c>
      <c r="E348" s="54">
        <v>2772.2</v>
      </c>
    </row>
    <row r="349" spans="1:8" ht="12" customHeight="1">
      <c r="A349" s="508"/>
      <c r="B349" s="508"/>
      <c r="C349" s="52" t="s">
        <v>433</v>
      </c>
      <c r="D349" s="53">
        <v>1</v>
      </c>
      <c r="E349" s="54">
        <v>1119.74</v>
      </c>
    </row>
    <row r="350" spans="1:8" ht="12" customHeight="1">
      <c r="A350" s="508"/>
      <c r="B350" s="508"/>
      <c r="C350" s="52" t="s">
        <v>424</v>
      </c>
      <c r="D350" s="53">
        <v>1</v>
      </c>
      <c r="E350" s="54">
        <v>1268.06</v>
      </c>
    </row>
    <row r="351" spans="1:8" ht="12" customHeight="1">
      <c r="A351" s="508"/>
      <c r="B351" s="508"/>
      <c r="C351" s="52" t="s">
        <v>425</v>
      </c>
      <c r="D351" s="53">
        <v>1</v>
      </c>
      <c r="E351" s="54">
        <v>339.02</v>
      </c>
      <c r="G351" s="59"/>
      <c r="H351" s="59"/>
    </row>
    <row r="352" spans="1:8" ht="12" customHeight="1">
      <c r="A352" s="508"/>
      <c r="B352" s="508"/>
      <c r="C352" s="52" t="s">
        <v>511</v>
      </c>
      <c r="D352" s="53">
        <v>1</v>
      </c>
      <c r="E352" s="54">
        <v>386.87</v>
      </c>
      <c r="G352" s="59"/>
      <c r="H352" s="59"/>
    </row>
    <row r="353" spans="1:5" ht="12" customHeight="1">
      <c r="A353" s="508"/>
      <c r="B353" s="508"/>
      <c r="C353" s="52" t="s">
        <v>430</v>
      </c>
      <c r="D353" s="53">
        <v>2</v>
      </c>
      <c r="E353" s="54">
        <v>612.94000000000005</v>
      </c>
    </row>
    <row r="354" spans="1:5" ht="12" customHeight="1">
      <c r="A354" s="508"/>
      <c r="B354" s="507" t="s">
        <v>578</v>
      </c>
      <c r="C354" s="507"/>
      <c r="D354" s="55">
        <v>8</v>
      </c>
      <c r="E354" s="56">
        <v>6498.83</v>
      </c>
    </row>
    <row r="355" spans="1:5" ht="12" customHeight="1">
      <c r="A355" s="508"/>
      <c r="B355" s="508" t="s">
        <v>73</v>
      </c>
      <c r="C355" s="52" t="s">
        <v>436</v>
      </c>
      <c r="D355" s="53">
        <v>1</v>
      </c>
      <c r="E355" s="54">
        <v>852.04</v>
      </c>
    </row>
    <row r="356" spans="1:5" ht="12" customHeight="1">
      <c r="A356" s="508"/>
      <c r="B356" s="508"/>
      <c r="C356" s="52" t="s">
        <v>515</v>
      </c>
      <c r="D356" s="53">
        <v>1</v>
      </c>
      <c r="E356" s="54">
        <v>360.65999999999997</v>
      </c>
    </row>
    <row r="357" spans="1:5" ht="12" customHeight="1">
      <c r="A357" s="508"/>
      <c r="B357" s="508"/>
      <c r="C357" s="52" t="s">
        <v>423</v>
      </c>
      <c r="D357" s="53">
        <v>1</v>
      </c>
      <c r="E357" s="54">
        <v>920.16000000000008</v>
      </c>
    </row>
    <row r="358" spans="1:5" ht="12" customHeight="1">
      <c r="A358" s="508"/>
      <c r="B358" s="508"/>
      <c r="C358" s="52" t="s">
        <v>425</v>
      </c>
      <c r="D358" s="53">
        <v>1</v>
      </c>
      <c r="E358" s="54">
        <v>339.02</v>
      </c>
    </row>
    <row r="359" spans="1:5" ht="12" customHeight="1">
      <c r="A359" s="508"/>
      <c r="B359" s="508"/>
      <c r="C359" s="52" t="s">
        <v>430</v>
      </c>
      <c r="D359" s="53">
        <v>1</v>
      </c>
      <c r="E359" s="54">
        <v>306.47000000000003</v>
      </c>
    </row>
    <row r="360" spans="1:5" ht="12" customHeight="1">
      <c r="A360" s="508"/>
      <c r="B360" s="507" t="s">
        <v>579</v>
      </c>
      <c r="C360" s="507"/>
      <c r="D360" s="55">
        <v>5</v>
      </c>
      <c r="E360" s="56">
        <v>2778.3499999999995</v>
      </c>
    </row>
    <row r="361" spans="1:5" ht="12" customHeight="1">
      <c r="A361" s="508"/>
      <c r="B361" s="508" t="s">
        <v>74</v>
      </c>
      <c r="C361" s="52" t="s">
        <v>419</v>
      </c>
      <c r="D361" s="53">
        <v>9</v>
      </c>
      <c r="E361" s="54">
        <v>12523.86</v>
      </c>
    </row>
    <row r="362" spans="1:5" ht="12" customHeight="1">
      <c r="A362" s="508"/>
      <c r="B362" s="508"/>
      <c r="C362" s="52" t="s">
        <v>433</v>
      </c>
      <c r="D362" s="53">
        <v>1</v>
      </c>
      <c r="E362" s="54">
        <v>1119.74</v>
      </c>
    </row>
    <row r="363" spans="1:5" ht="12" customHeight="1">
      <c r="A363" s="508"/>
      <c r="B363" s="508"/>
      <c r="C363" s="52" t="s">
        <v>421</v>
      </c>
      <c r="D363" s="53">
        <v>1</v>
      </c>
      <c r="E363" s="54">
        <v>1079.8400000000001</v>
      </c>
    </row>
    <row r="364" spans="1:5" ht="12" customHeight="1">
      <c r="A364" s="508"/>
      <c r="B364" s="508"/>
      <c r="C364" s="52" t="s">
        <v>422</v>
      </c>
      <c r="D364" s="53">
        <v>2</v>
      </c>
      <c r="E364" s="54">
        <v>1782.04</v>
      </c>
    </row>
    <row r="365" spans="1:5" ht="12" customHeight="1">
      <c r="A365" s="508"/>
      <c r="B365" s="508"/>
      <c r="C365" s="52" t="s">
        <v>437</v>
      </c>
      <c r="D365" s="53">
        <v>2</v>
      </c>
      <c r="E365" s="54">
        <v>1739.96</v>
      </c>
    </row>
    <row r="366" spans="1:5" ht="12" customHeight="1">
      <c r="A366" s="508"/>
      <c r="B366" s="508"/>
      <c r="C366" s="52" t="s">
        <v>426</v>
      </c>
      <c r="D366" s="53">
        <v>2</v>
      </c>
      <c r="E366" s="54">
        <v>2115.7600000000002</v>
      </c>
    </row>
    <row r="367" spans="1:5" ht="12" customHeight="1">
      <c r="A367" s="508"/>
      <c r="B367" s="508"/>
      <c r="C367" s="52" t="s">
        <v>472</v>
      </c>
      <c r="D367" s="53">
        <v>1</v>
      </c>
      <c r="E367" s="54">
        <v>1636.48</v>
      </c>
    </row>
    <row r="368" spans="1:5" ht="12" customHeight="1">
      <c r="A368" s="508"/>
      <c r="B368" s="508"/>
      <c r="C368" s="52" t="s">
        <v>454</v>
      </c>
      <c r="D368" s="53">
        <v>1</v>
      </c>
      <c r="E368" s="54">
        <v>509.86</v>
      </c>
    </row>
    <row r="369" spans="1:8" ht="12" customHeight="1">
      <c r="A369" s="508"/>
      <c r="B369" s="508"/>
      <c r="C369" s="52" t="s">
        <v>455</v>
      </c>
      <c r="D369" s="53">
        <v>2</v>
      </c>
      <c r="E369" s="54">
        <v>876.48</v>
      </c>
    </row>
    <row r="370" spans="1:8" ht="12" customHeight="1">
      <c r="A370" s="508"/>
      <c r="B370" s="508"/>
      <c r="C370" s="52" t="s">
        <v>444</v>
      </c>
      <c r="D370" s="53">
        <v>1</v>
      </c>
      <c r="E370" s="54">
        <v>1157.78</v>
      </c>
    </row>
    <row r="371" spans="1:8" ht="12" customHeight="1">
      <c r="A371" s="508"/>
      <c r="B371" s="508"/>
      <c r="C371" s="52" t="s">
        <v>499</v>
      </c>
      <c r="D371" s="53">
        <v>10</v>
      </c>
      <c r="E371" s="54">
        <v>914.90000000000009</v>
      </c>
    </row>
    <row r="372" spans="1:8" ht="12" customHeight="1">
      <c r="A372" s="508"/>
      <c r="B372" s="508"/>
      <c r="C372" s="52" t="s">
        <v>430</v>
      </c>
      <c r="D372" s="53">
        <v>1</v>
      </c>
      <c r="E372" s="54">
        <v>306.47000000000003</v>
      </c>
    </row>
    <row r="373" spans="1:8" ht="12" customHeight="1">
      <c r="A373" s="508"/>
      <c r="B373" s="507" t="s">
        <v>872</v>
      </c>
      <c r="C373" s="507"/>
      <c r="D373" s="55">
        <v>33</v>
      </c>
      <c r="E373" s="56">
        <v>25763.17</v>
      </c>
    </row>
    <row r="374" spans="1:8" ht="12" customHeight="1">
      <c r="A374" s="508"/>
      <c r="B374" s="508" t="s">
        <v>75</v>
      </c>
      <c r="C374" s="52" t="s">
        <v>491</v>
      </c>
      <c r="D374" s="53">
        <v>7</v>
      </c>
      <c r="E374" s="54">
        <v>4501</v>
      </c>
      <c r="G374" s="59"/>
      <c r="H374" s="59"/>
    </row>
    <row r="375" spans="1:8" ht="12" customHeight="1">
      <c r="A375" s="508"/>
      <c r="B375" s="508"/>
      <c r="C375" s="52" t="s">
        <v>422</v>
      </c>
      <c r="D375" s="53">
        <v>3</v>
      </c>
      <c r="E375" s="54">
        <v>2673.06</v>
      </c>
      <c r="G375" s="59"/>
      <c r="H375" s="59"/>
    </row>
    <row r="376" spans="1:8" ht="12" customHeight="1">
      <c r="A376" s="508"/>
      <c r="B376" s="508"/>
      <c r="C376" s="52" t="s">
        <v>423</v>
      </c>
      <c r="D376" s="53">
        <v>1</v>
      </c>
      <c r="E376" s="54">
        <v>920.16000000000008</v>
      </c>
      <c r="G376" s="59"/>
      <c r="H376" s="59"/>
    </row>
    <row r="377" spans="1:8" ht="12" customHeight="1">
      <c r="A377" s="508"/>
      <c r="B377" s="508"/>
      <c r="C377" s="52" t="s">
        <v>425</v>
      </c>
      <c r="D377" s="53">
        <v>1</v>
      </c>
      <c r="E377" s="54">
        <v>339.02</v>
      </c>
      <c r="G377" s="59"/>
      <c r="H377" s="59"/>
    </row>
    <row r="378" spans="1:8" ht="12" customHeight="1">
      <c r="A378" s="508"/>
      <c r="B378" s="508"/>
      <c r="C378" s="52" t="s">
        <v>580</v>
      </c>
      <c r="D378" s="53">
        <v>2</v>
      </c>
      <c r="E378" s="54">
        <v>6408.72</v>
      </c>
    </row>
    <row r="379" spans="1:8" ht="12" customHeight="1">
      <c r="A379" s="508"/>
      <c r="B379" s="508"/>
      <c r="C379" s="52" t="s">
        <v>612</v>
      </c>
      <c r="D379" s="53">
        <v>1</v>
      </c>
      <c r="E379" s="54">
        <v>3204.36</v>
      </c>
    </row>
    <row r="380" spans="1:8" ht="12" customHeight="1">
      <c r="A380" s="508"/>
      <c r="B380" s="508"/>
      <c r="C380" s="52" t="s">
        <v>504</v>
      </c>
      <c r="D380" s="53">
        <v>1</v>
      </c>
      <c r="E380" s="54">
        <v>757.4</v>
      </c>
    </row>
    <row r="381" spans="1:8" ht="12" customHeight="1">
      <c r="A381" s="508"/>
      <c r="B381" s="508"/>
      <c r="C381" s="52" t="s">
        <v>430</v>
      </c>
      <c r="D381" s="53">
        <v>3</v>
      </c>
      <c r="E381" s="54">
        <v>919.41000000000008</v>
      </c>
    </row>
    <row r="382" spans="1:8" ht="12" customHeight="1">
      <c r="A382" s="508"/>
      <c r="B382" s="507" t="s">
        <v>581</v>
      </c>
      <c r="C382" s="507"/>
      <c r="D382" s="55">
        <v>19</v>
      </c>
      <c r="E382" s="56">
        <v>19723.13</v>
      </c>
      <c r="G382" s="58"/>
    </row>
    <row r="383" spans="1:8" ht="12" customHeight="1">
      <c r="A383" s="508"/>
      <c r="B383" s="508" t="s">
        <v>76</v>
      </c>
      <c r="C383" s="52" t="s">
        <v>437</v>
      </c>
      <c r="D383" s="53">
        <v>1</v>
      </c>
      <c r="E383" s="54">
        <v>869.98</v>
      </c>
    </row>
    <row r="384" spans="1:8" ht="12" customHeight="1">
      <c r="A384" s="508"/>
      <c r="B384" s="508"/>
      <c r="C384" s="52" t="s">
        <v>425</v>
      </c>
      <c r="D384" s="53">
        <v>20</v>
      </c>
      <c r="E384" s="54">
        <v>6780.4</v>
      </c>
      <c r="H384" s="58"/>
    </row>
    <row r="385" spans="1:8" ht="12" customHeight="1">
      <c r="A385" s="508"/>
      <c r="B385" s="508"/>
      <c r="C385" s="52" t="s">
        <v>455</v>
      </c>
      <c r="D385" s="53">
        <v>1</v>
      </c>
      <c r="E385" s="54">
        <v>438.24</v>
      </c>
      <c r="H385" s="58"/>
    </row>
    <row r="386" spans="1:8" ht="12" customHeight="1">
      <c r="A386" s="508"/>
      <c r="B386" s="508"/>
      <c r="C386" s="52" t="s">
        <v>427</v>
      </c>
      <c r="D386" s="53">
        <v>1</v>
      </c>
      <c r="E386" s="54">
        <v>2003.42</v>
      </c>
    </row>
    <row r="387" spans="1:8" ht="12" customHeight="1">
      <c r="A387" s="508"/>
      <c r="B387" s="508"/>
      <c r="C387" s="52" t="s">
        <v>430</v>
      </c>
      <c r="D387" s="53">
        <v>1</v>
      </c>
      <c r="E387" s="54">
        <v>306.47000000000003</v>
      </c>
    </row>
    <row r="388" spans="1:8" ht="12" customHeight="1">
      <c r="A388" s="508"/>
      <c r="B388" s="507" t="s">
        <v>582</v>
      </c>
      <c r="C388" s="507"/>
      <c r="D388" s="55">
        <v>24</v>
      </c>
      <c r="E388" s="56">
        <v>10398.509999999998</v>
      </c>
    </row>
    <row r="389" spans="1:8" ht="12" customHeight="1">
      <c r="A389" s="508"/>
      <c r="B389" s="508" t="s">
        <v>77</v>
      </c>
      <c r="C389" s="52" t="s">
        <v>418</v>
      </c>
      <c r="D389" s="53">
        <v>1</v>
      </c>
      <c r="E389" s="54">
        <v>613.14</v>
      </c>
    </row>
    <row r="390" spans="1:8" ht="12" customHeight="1">
      <c r="A390" s="508"/>
      <c r="B390" s="508"/>
      <c r="C390" s="52" t="s">
        <v>419</v>
      </c>
      <c r="D390" s="53">
        <v>5</v>
      </c>
      <c r="E390" s="54">
        <v>6957.7</v>
      </c>
    </row>
    <row r="391" spans="1:8" ht="12" customHeight="1">
      <c r="A391" s="508"/>
      <c r="B391" s="508"/>
      <c r="C391" s="52" t="s">
        <v>420</v>
      </c>
      <c r="D391" s="53">
        <v>1</v>
      </c>
      <c r="E391" s="54">
        <v>631.88</v>
      </c>
    </row>
    <row r="392" spans="1:8" ht="12" customHeight="1">
      <c r="A392" s="508"/>
      <c r="B392" s="508"/>
      <c r="C392" s="52" t="s">
        <v>436</v>
      </c>
      <c r="D392" s="53">
        <v>3</v>
      </c>
      <c r="E392" s="54">
        <v>2556.12</v>
      </c>
    </row>
    <row r="393" spans="1:8" ht="12" customHeight="1">
      <c r="A393" s="508"/>
      <c r="B393" s="508"/>
      <c r="C393" s="52" t="s">
        <v>422</v>
      </c>
      <c r="D393" s="53">
        <v>1</v>
      </c>
      <c r="E393" s="54">
        <v>891.02</v>
      </c>
    </row>
    <row r="394" spans="1:8" ht="12" customHeight="1">
      <c r="A394" s="508"/>
      <c r="B394" s="508"/>
      <c r="C394" s="52" t="s">
        <v>493</v>
      </c>
      <c r="D394" s="53">
        <v>2</v>
      </c>
      <c r="E394" s="54">
        <v>1507.8</v>
      </c>
    </row>
    <row r="395" spans="1:8" ht="12" customHeight="1">
      <c r="A395" s="508"/>
      <c r="B395" s="508"/>
      <c r="C395" s="52" t="s">
        <v>515</v>
      </c>
      <c r="D395" s="53">
        <v>8</v>
      </c>
      <c r="E395" s="54">
        <v>2885.2799999999997</v>
      </c>
    </row>
    <row r="396" spans="1:8" ht="12" customHeight="1">
      <c r="A396" s="508"/>
      <c r="B396" s="508"/>
      <c r="C396" s="52" t="s">
        <v>425</v>
      </c>
      <c r="D396" s="53">
        <v>12</v>
      </c>
      <c r="E396" s="54">
        <v>4068.24</v>
      </c>
      <c r="G396" s="59"/>
      <c r="H396" s="59"/>
    </row>
    <row r="397" spans="1:8" ht="12" customHeight="1">
      <c r="A397" s="508"/>
      <c r="B397" s="508"/>
      <c r="C397" s="52" t="s">
        <v>426</v>
      </c>
      <c r="D397" s="53">
        <v>6</v>
      </c>
      <c r="E397" s="54">
        <v>6347.2800000000007</v>
      </c>
      <c r="G397" s="59"/>
      <c r="H397" s="59"/>
    </row>
    <row r="398" spans="1:8" ht="12" customHeight="1">
      <c r="A398" s="508"/>
      <c r="B398" s="508"/>
      <c r="C398" s="52" t="s">
        <v>453</v>
      </c>
      <c r="D398" s="53">
        <v>1</v>
      </c>
      <c r="E398" s="54">
        <v>874.92000000000007</v>
      </c>
    </row>
    <row r="399" spans="1:8" ht="12" customHeight="1">
      <c r="A399" s="508"/>
      <c r="B399" s="508"/>
      <c r="C399" s="52" t="s">
        <v>455</v>
      </c>
      <c r="D399" s="53">
        <v>6</v>
      </c>
      <c r="E399" s="54">
        <v>2629.44</v>
      </c>
    </row>
    <row r="400" spans="1:8" ht="12" customHeight="1">
      <c r="A400" s="508"/>
      <c r="B400" s="508"/>
      <c r="C400" s="52" t="s">
        <v>499</v>
      </c>
      <c r="D400" s="53">
        <v>1</v>
      </c>
      <c r="E400" s="54">
        <v>91.490000000000009</v>
      </c>
    </row>
    <row r="401" spans="1:5" ht="12" customHeight="1">
      <c r="A401" s="508"/>
      <c r="B401" s="508"/>
      <c r="C401" s="52" t="s">
        <v>445</v>
      </c>
      <c r="D401" s="53">
        <v>1</v>
      </c>
      <c r="E401" s="54">
        <v>1189.3600000000001</v>
      </c>
    </row>
    <row r="402" spans="1:5" ht="12" customHeight="1">
      <c r="A402" s="508"/>
      <c r="B402" s="508"/>
      <c r="C402" s="52" t="s">
        <v>429</v>
      </c>
      <c r="D402" s="53">
        <v>2</v>
      </c>
      <c r="E402" s="54">
        <v>1027.8800000000001</v>
      </c>
    </row>
    <row r="403" spans="1:5" ht="12" customHeight="1">
      <c r="A403" s="508"/>
      <c r="B403" s="508"/>
      <c r="C403" s="52" t="s">
        <v>507</v>
      </c>
      <c r="D403" s="53">
        <v>5</v>
      </c>
      <c r="E403" s="54">
        <v>2575.6</v>
      </c>
    </row>
    <row r="404" spans="1:5" ht="12" customHeight="1">
      <c r="A404" s="508"/>
      <c r="B404" s="508"/>
      <c r="C404" s="52" t="s">
        <v>430</v>
      </c>
      <c r="D404" s="53">
        <v>2</v>
      </c>
      <c r="E404" s="54">
        <v>612.94000000000005</v>
      </c>
    </row>
    <row r="405" spans="1:5" ht="12" customHeight="1">
      <c r="A405" s="508"/>
      <c r="B405" s="507" t="s">
        <v>583</v>
      </c>
      <c r="C405" s="507"/>
      <c r="D405" s="55">
        <v>57</v>
      </c>
      <c r="E405" s="56">
        <v>35460.090000000004</v>
      </c>
    </row>
    <row r="406" spans="1:5" ht="12" customHeight="1">
      <c r="A406" s="508"/>
      <c r="B406" s="508" t="s">
        <v>78</v>
      </c>
      <c r="C406" s="52" t="s">
        <v>548</v>
      </c>
      <c r="D406" s="53">
        <v>3</v>
      </c>
      <c r="E406" s="54">
        <v>135</v>
      </c>
    </row>
    <row r="407" spans="1:5" ht="12" customHeight="1">
      <c r="A407" s="508"/>
      <c r="B407" s="508"/>
      <c r="C407" s="52" t="s">
        <v>419</v>
      </c>
      <c r="D407" s="53">
        <v>1</v>
      </c>
      <c r="E407" s="54">
        <v>1391.54</v>
      </c>
    </row>
    <row r="408" spans="1:5" ht="12" customHeight="1">
      <c r="A408" s="508"/>
      <c r="B408" s="508"/>
      <c r="C408" s="52" t="s">
        <v>449</v>
      </c>
      <c r="D408" s="53">
        <v>1</v>
      </c>
      <c r="E408" s="54">
        <v>1386.1</v>
      </c>
    </row>
    <row r="409" spans="1:5" ht="12" customHeight="1">
      <c r="A409" s="508"/>
      <c r="B409" s="508"/>
      <c r="C409" s="52" t="s">
        <v>528</v>
      </c>
      <c r="D409" s="53">
        <v>1</v>
      </c>
      <c r="E409" s="54">
        <v>723.08</v>
      </c>
    </row>
    <row r="410" spans="1:5" ht="12" customHeight="1">
      <c r="A410" s="508"/>
      <c r="B410" s="508"/>
      <c r="C410" s="52" t="s">
        <v>422</v>
      </c>
      <c r="D410" s="53">
        <v>1</v>
      </c>
      <c r="E410" s="54">
        <v>891.02</v>
      </c>
    </row>
    <row r="411" spans="1:5" ht="12" customHeight="1">
      <c r="A411" s="508"/>
      <c r="B411" s="508"/>
      <c r="C411" s="52" t="s">
        <v>493</v>
      </c>
      <c r="D411" s="53">
        <v>1</v>
      </c>
      <c r="E411" s="54">
        <v>753.9</v>
      </c>
    </row>
    <row r="412" spans="1:5" ht="12" customHeight="1">
      <c r="A412" s="508"/>
      <c r="B412" s="508"/>
      <c r="C412" s="52" t="s">
        <v>597</v>
      </c>
      <c r="D412" s="53">
        <v>1</v>
      </c>
      <c r="E412" s="54">
        <v>1541.4</v>
      </c>
    </row>
    <row r="413" spans="1:5" ht="12" customHeight="1">
      <c r="A413" s="508"/>
      <c r="B413" s="508"/>
      <c r="C413" s="52" t="s">
        <v>426</v>
      </c>
      <c r="D413" s="53">
        <v>4</v>
      </c>
      <c r="E413" s="54">
        <v>4231.5200000000004</v>
      </c>
    </row>
    <row r="414" spans="1:5" ht="12" customHeight="1">
      <c r="A414" s="508"/>
      <c r="B414" s="508"/>
      <c r="C414" s="52" t="s">
        <v>453</v>
      </c>
      <c r="D414" s="53">
        <v>3</v>
      </c>
      <c r="E414" s="54">
        <v>2624.76</v>
      </c>
    </row>
    <row r="415" spans="1:5" ht="12" customHeight="1">
      <c r="A415" s="508"/>
      <c r="B415" s="508"/>
      <c r="C415" s="52" t="s">
        <v>455</v>
      </c>
      <c r="D415" s="53">
        <v>6</v>
      </c>
      <c r="E415" s="54">
        <v>2629.44</v>
      </c>
    </row>
    <row r="416" spans="1:5" ht="12" customHeight="1">
      <c r="A416" s="508"/>
      <c r="B416" s="507" t="s">
        <v>584</v>
      </c>
      <c r="C416" s="507"/>
      <c r="D416" s="55">
        <v>22</v>
      </c>
      <c r="E416" s="56">
        <v>16307.76</v>
      </c>
    </row>
    <row r="417" spans="1:5" ht="12" customHeight="1">
      <c r="A417" s="509" t="s">
        <v>873</v>
      </c>
      <c r="B417" s="509"/>
      <c r="C417" s="509"/>
      <c r="D417" s="55">
        <v>453</v>
      </c>
      <c r="E417" s="56">
        <v>357112.01</v>
      </c>
    </row>
    <row r="418" spans="1:5" ht="12" customHeight="1">
      <c r="A418" s="508" t="s">
        <v>80</v>
      </c>
      <c r="B418" s="57" t="s">
        <v>81</v>
      </c>
      <c r="C418" s="52" t="s">
        <v>874</v>
      </c>
      <c r="D418" s="53">
        <v>1</v>
      </c>
      <c r="E418" s="54">
        <v>98.44</v>
      </c>
    </row>
    <row r="419" spans="1:5" ht="12" customHeight="1">
      <c r="A419" s="508"/>
      <c r="B419" s="507" t="s">
        <v>875</v>
      </c>
      <c r="C419" s="507"/>
      <c r="D419" s="55">
        <v>1</v>
      </c>
      <c r="E419" s="56">
        <v>98.44</v>
      </c>
    </row>
    <row r="420" spans="1:5" ht="12" customHeight="1">
      <c r="A420" s="508"/>
      <c r="B420" s="508" t="s">
        <v>82</v>
      </c>
      <c r="C420" s="52" t="s">
        <v>463</v>
      </c>
      <c r="D420" s="53">
        <v>7</v>
      </c>
      <c r="E420" s="54">
        <v>4874.5200000000004</v>
      </c>
    </row>
    <row r="421" spans="1:5" ht="12" customHeight="1">
      <c r="A421" s="508"/>
      <c r="B421" s="508"/>
      <c r="C421" s="52" t="s">
        <v>418</v>
      </c>
      <c r="D421" s="53">
        <v>3</v>
      </c>
      <c r="E421" s="54">
        <v>1839.42</v>
      </c>
    </row>
    <row r="422" spans="1:5" ht="12" customHeight="1">
      <c r="A422" s="508"/>
      <c r="B422" s="508"/>
      <c r="C422" s="52" t="s">
        <v>464</v>
      </c>
      <c r="D422" s="53">
        <v>4</v>
      </c>
      <c r="E422" s="54">
        <v>2697.76</v>
      </c>
    </row>
    <row r="423" spans="1:5" ht="12" customHeight="1">
      <c r="A423" s="508"/>
      <c r="B423" s="508"/>
      <c r="C423" s="52" t="s">
        <v>419</v>
      </c>
      <c r="D423" s="53">
        <v>1</v>
      </c>
      <c r="E423" s="54">
        <v>1391.54</v>
      </c>
    </row>
    <row r="424" spans="1:5" ht="12" customHeight="1">
      <c r="A424" s="508"/>
      <c r="B424" s="508"/>
      <c r="C424" s="52" t="s">
        <v>424</v>
      </c>
      <c r="D424" s="53">
        <v>1</v>
      </c>
      <c r="E424" s="54">
        <v>1268.06</v>
      </c>
    </row>
    <row r="425" spans="1:5" ht="12" customHeight="1">
      <c r="A425" s="508"/>
      <c r="B425" s="508"/>
      <c r="C425" s="52" t="s">
        <v>426</v>
      </c>
      <c r="D425" s="53">
        <v>1</v>
      </c>
      <c r="E425" s="54">
        <v>1057.8800000000001</v>
      </c>
    </row>
    <row r="426" spans="1:5" ht="12" customHeight="1">
      <c r="A426" s="508"/>
      <c r="B426" s="508"/>
      <c r="C426" s="52" t="s">
        <v>876</v>
      </c>
      <c r="D426" s="53">
        <v>1</v>
      </c>
      <c r="E426" s="54">
        <v>378.98</v>
      </c>
    </row>
    <row r="427" spans="1:5" ht="12" customHeight="1">
      <c r="A427" s="508"/>
      <c r="B427" s="508"/>
      <c r="C427" s="52" t="s">
        <v>598</v>
      </c>
      <c r="D427" s="53">
        <v>1</v>
      </c>
      <c r="E427" s="54">
        <v>618.15</v>
      </c>
    </row>
    <row r="428" spans="1:5" ht="12" customHeight="1">
      <c r="A428" s="508"/>
      <c r="B428" s="507" t="s">
        <v>587</v>
      </c>
      <c r="C428" s="507"/>
      <c r="D428" s="55">
        <v>19</v>
      </c>
      <c r="E428" s="56">
        <v>14126.31</v>
      </c>
    </row>
    <row r="429" spans="1:5" ht="12" customHeight="1">
      <c r="A429" s="508"/>
      <c r="B429" s="57" t="s">
        <v>83</v>
      </c>
      <c r="C429" s="52" t="s">
        <v>431</v>
      </c>
      <c r="D429" s="53">
        <v>1</v>
      </c>
      <c r="E429" s="54">
        <v>3239.34</v>
      </c>
    </row>
    <row r="430" spans="1:5" ht="12" customHeight="1">
      <c r="A430" s="508"/>
      <c r="B430" s="507" t="s">
        <v>877</v>
      </c>
      <c r="C430" s="507"/>
      <c r="D430" s="55">
        <v>1</v>
      </c>
      <c r="E430" s="56">
        <v>3239.34</v>
      </c>
    </row>
    <row r="431" spans="1:5" ht="12" customHeight="1">
      <c r="A431" s="508"/>
      <c r="B431" s="508" t="s">
        <v>84</v>
      </c>
      <c r="C431" s="52" t="s">
        <v>419</v>
      </c>
      <c r="D431" s="53">
        <v>2</v>
      </c>
      <c r="E431" s="54">
        <v>2783.08</v>
      </c>
    </row>
    <row r="432" spans="1:5" ht="12" customHeight="1">
      <c r="A432" s="508"/>
      <c r="B432" s="508"/>
      <c r="C432" s="52" t="s">
        <v>457</v>
      </c>
      <c r="D432" s="53">
        <v>1</v>
      </c>
      <c r="E432" s="54">
        <v>472.43</v>
      </c>
    </row>
    <row r="433" spans="1:5" ht="12" customHeight="1">
      <c r="A433" s="508"/>
      <c r="B433" s="508"/>
      <c r="C433" s="52" t="s">
        <v>424</v>
      </c>
      <c r="D433" s="53">
        <v>3</v>
      </c>
      <c r="E433" s="54">
        <v>3804.18</v>
      </c>
    </row>
    <row r="434" spans="1:5" ht="12" customHeight="1">
      <c r="A434" s="508"/>
      <c r="B434" s="508"/>
      <c r="C434" s="52" t="s">
        <v>455</v>
      </c>
      <c r="D434" s="53">
        <v>1</v>
      </c>
      <c r="E434" s="54">
        <v>438.24</v>
      </c>
    </row>
    <row r="435" spans="1:5" ht="12" customHeight="1">
      <c r="A435" s="508"/>
      <c r="B435" s="508"/>
      <c r="C435" s="52" t="s">
        <v>499</v>
      </c>
      <c r="D435" s="53">
        <v>2</v>
      </c>
      <c r="E435" s="54">
        <v>182.98000000000002</v>
      </c>
    </row>
    <row r="436" spans="1:5" ht="12" customHeight="1">
      <c r="A436" s="508"/>
      <c r="B436" s="508"/>
      <c r="C436" s="52" t="s">
        <v>698</v>
      </c>
      <c r="D436" s="53">
        <v>1</v>
      </c>
      <c r="E436" s="54">
        <v>192.6</v>
      </c>
    </row>
    <row r="437" spans="1:5" ht="12" customHeight="1">
      <c r="A437" s="508"/>
      <c r="B437" s="508"/>
      <c r="C437" s="52" t="s">
        <v>504</v>
      </c>
      <c r="D437" s="53">
        <v>1</v>
      </c>
      <c r="E437" s="54">
        <v>757.4</v>
      </c>
    </row>
    <row r="438" spans="1:5" ht="12" customHeight="1">
      <c r="A438" s="508"/>
      <c r="B438" s="508"/>
      <c r="C438" s="52" t="s">
        <v>778</v>
      </c>
      <c r="D438" s="53">
        <v>1</v>
      </c>
      <c r="E438" s="54">
        <v>1635.27</v>
      </c>
    </row>
    <row r="439" spans="1:5" ht="12" customHeight="1">
      <c r="A439" s="508"/>
      <c r="B439" s="507" t="s">
        <v>592</v>
      </c>
      <c r="C439" s="507"/>
      <c r="D439" s="55">
        <v>12</v>
      </c>
      <c r="E439" s="56">
        <v>10266.18</v>
      </c>
    </row>
    <row r="440" spans="1:5" ht="12" customHeight="1">
      <c r="A440" s="508"/>
      <c r="B440" s="57" t="s">
        <v>85</v>
      </c>
      <c r="C440" s="52" t="s">
        <v>419</v>
      </c>
      <c r="D440" s="53">
        <v>1</v>
      </c>
      <c r="E440" s="54">
        <v>1391.54</v>
      </c>
    </row>
    <row r="441" spans="1:5" ht="12" customHeight="1">
      <c r="A441" s="508"/>
      <c r="B441" s="507" t="s">
        <v>878</v>
      </c>
      <c r="C441" s="507"/>
      <c r="D441" s="55">
        <v>1</v>
      </c>
      <c r="E441" s="56">
        <v>1391.54</v>
      </c>
    </row>
    <row r="442" spans="1:5" ht="12" customHeight="1">
      <c r="A442" s="508"/>
      <c r="B442" s="508" t="s">
        <v>86</v>
      </c>
      <c r="C442" s="52" t="s">
        <v>419</v>
      </c>
      <c r="D442" s="53">
        <v>17</v>
      </c>
      <c r="E442" s="54">
        <v>23656.18</v>
      </c>
    </row>
    <row r="443" spans="1:5" ht="12" customHeight="1">
      <c r="A443" s="508"/>
      <c r="B443" s="508"/>
      <c r="C443" s="52" t="s">
        <v>491</v>
      </c>
      <c r="D443" s="53">
        <v>21</v>
      </c>
      <c r="E443" s="54">
        <v>13503</v>
      </c>
    </row>
    <row r="444" spans="1:5" ht="12" customHeight="1">
      <c r="A444" s="508"/>
      <c r="B444" s="508"/>
      <c r="C444" s="52" t="s">
        <v>420</v>
      </c>
      <c r="D444" s="53">
        <v>2</v>
      </c>
      <c r="E444" s="54">
        <v>1263.76</v>
      </c>
    </row>
    <row r="445" spans="1:5" ht="12" customHeight="1">
      <c r="A445" s="508"/>
      <c r="B445" s="508"/>
      <c r="C445" s="52" t="s">
        <v>433</v>
      </c>
      <c r="D445" s="53">
        <v>2</v>
      </c>
      <c r="E445" s="54">
        <v>2239.48</v>
      </c>
    </row>
    <row r="446" spans="1:5" ht="12" customHeight="1">
      <c r="A446" s="508"/>
      <c r="B446" s="508"/>
      <c r="C446" s="52" t="s">
        <v>421</v>
      </c>
      <c r="D446" s="53">
        <v>2</v>
      </c>
      <c r="E446" s="54">
        <v>2159.6800000000003</v>
      </c>
    </row>
    <row r="447" spans="1:5" ht="12" customHeight="1">
      <c r="A447" s="508"/>
      <c r="B447" s="508"/>
      <c r="C447" s="52" t="s">
        <v>436</v>
      </c>
      <c r="D447" s="53">
        <v>9</v>
      </c>
      <c r="E447" s="54">
        <v>7668.36</v>
      </c>
    </row>
    <row r="448" spans="1:5" ht="12" customHeight="1">
      <c r="A448" s="508"/>
      <c r="B448" s="508"/>
      <c r="C448" s="52" t="s">
        <v>422</v>
      </c>
      <c r="D448" s="53">
        <v>6</v>
      </c>
      <c r="E448" s="54">
        <v>5346.12</v>
      </c>
    </row>
    <row r="449" spans="1:5" ht="12" customHeight="1">
      <c r="A449" s="508"/>
      <c r="B449" s="508"/>
      <c r="C449" s="52" t="s">
        <v>424</v>
      </c>
      <c r="D449" s="53">
        <v>4</v>
      </c>
      <c r="E449" s="54">
        <v>5072.24</v>
      </c>
    </row>
    <row r="450" spans="1:5" ht="12" customHeight="1">
      <c r="A450" s="508"/>
      <c r="B450" s="508"/>
      <c r="C450" s="52" t="s">
        <v>426</v>
      </c>
      <c r="D450" s="53">
        <v>1</v>
      </c>
      <c r="E450" s="54">
        <v>1057.8800000000001</v>
      </c>
    </row>
    <row r="451" spans="1:5" ht="12" customHeight="1">
      <c r="A451" s="508"/>
      <c r="B451" s="507" t="s">
        <v>879</v>
      </c>
      <c r="C451" s="507"/>
      <c r="D451" s="55">
        <v>64</v>
      </c>
      <c r="E451" s="56">
        <v>61966.700000000004</v>
      </c>
    </row>
    <row r="452" spans="1:5" ht="12" customHeight="1">
      <c r="A452" s="508"/>
      <c r="B452" s="508" t="s">
        <v>87</v>
      </c>
      <c r="C452" s="52" t="s">
        <v>816</v>
      </c>
      <c r="D452" s="53">
        <v>1</v>
      </c>
      <c r="E452" s="54">
        <v>2429.44</v>
      </c>
    </row>
    <row r="453" spans="1:5" ht="12" customHeight="1">
      <c r="A453" s="508"/>
      <c r="B453" s="508"/>
      <c r="C453" s="52" t="s">
        <v>419</v>
      </c>
      <c r="D453" s="53">
        <v>3</v>
      </c>
      <c r="E453" s="54">
        <v>4174.62</v>
      </c>
    </row>
    <row r="454" spans="1:5" ht="12" customHeight="1">
      <c r="A454" s="508"/>
      <c r="B454" s="508"/>
      <c r="C454" s="52" t="s">
        <v>421</v>
      </c>
      <c r="D454" s="53">
        <v>1</v>
      </c>
      <c r="E454" s="54">
        <v>1079.8400000000001</v>
      </c>
    </row>
    <row r="455" spans="1:5" ht="12" customHeight="1">
      <c r="A455" s="508"/>
      <c r="B455" s="508"/>
      <c r="C455" s="52" t="s">
        <v>437</v>
      </c>
      <c r="D455" s="53">
        <v>3</v>
      </c>
      <c r="E455" s="54">
        <v>2609.94</v>
      </c>
    </row>
    <row r="456" spans="1:5" ht="12" customHeight="1">
      <c r="A456" s="508"/>
      <c r="B456" s="508"/>
      <c r="C456" s="52" t="s">
        <v>654</v>
      </c>
      <c r="D456" s="53">
        <v>1</v>
      </c>
      <c r="E456" s="54">
        <v>598.61</v>
      </c>
    </row>
    <row r="457" spans="1:5" ht="12" customHeight="1">
      <c r="A457" s="508"/>
      <c r="B457" s="508"/>
      <c r="C457" s="52" t="s">
        <v>430</v>
      </c>
      <c r="D457" s="53">
        <v>2</v>
      </c>
      <c r="E457" s="54">
        <v>612.94000000000005</v>
      </c>
    </row>
    <row r="458" spans="1:5" ht="12" customHeight="1">
      <c r="A458" s="508"/>
      <c r="B458" s="507" t="s">
        <v>594</v>
      </c>
      <c r="C458" s="507"/>
      <c r="D458" s="55">
        <v>11</v>
      </c>
      <c r="E458" s="56">
        <v>11505.390000000001</v>
      </c>
    </row>
    <row r="459" spans="1:5" ht="12" customHeight="1">
      <c r="A459" s="508"/>
      <c r="B459" s="508" t="s">
        <v>88</v>
      </c>
      <c r="C459" s="52" t="s">
        <v>809</v>
      </c>
      <c r="D459" s="53">
        <v>1</v>
      </c>
      <c r="E459" s="54">
        <v>3357.74</v>
      </c>
    </row>
    <row r="460" spans="1:5" ht="12" customHeight="1">
      <c r="A460" s="508"/>
      <c r="B460" s="508"/>
      <c r="C460" s="52" t="s">
        <v>567</v>
      </c>
      <c r="D460" s="53">
        <v>1</v>
      </c>
      <c r="E460" s="54">
        <v>3141.32</v>
      </c>
    </row>
    <row r="461" spans="1:5" ht="12" customHeight="1">
      <c r="A461" s="508"/>
      <c r="B461" s="508"/>
      <c r="C461" s="52" t="s">
        <v>816</v>
      </c>
      <c r="D461" s="53">
        <v>1</v>
      </c>
      <c r="E461" s="54">
        <v>2429.44</v>
      </c>
    </row>
    <row r="462" spans="1:5" ht="12" customHeight="1">
      <c r="A462" s="508"/>
      <c r="B462" s="508"/>
      <c r="C462" s="52" t="s">
        <v>419</v>
      </c>
      <c r="D462" s="53">
        <v>12</v>
      </c>
      <c r="E462" s="54">
        <v>16698.48</v>
      </c>
    </row>
    <row r="463" spans="1:5" ht="12" customHeight="1">
      <c r="A463" s="508"/>
      <c r="B463" s="508"/>
      <c r="C463" s="52" t="s">
        <v>433</v>
      </c>
      <c r="D463" s="53">
        <v>3</v>
      </c>
      <c r="E463" s="54">
        <v>3359.2200000000003</v>
      </c>
    </row>
    <row r="464" spans="1:5" ht="12" customHeight="1">
      <c r="A464" s="508"/>
      <c r="B464" s="508"/>
      <c r="C464" s="52" t="s">
        <v>421</v>
      </c>
      <c r="D464" s="53">
        <v>1</v>
      </c>
      <c r="E464" s="54">
        <v>1079.8400000000001</v>
      </c>
    </row>
    <row r="465" spans="1:5" ht="12" customHeight="1">
      <c r="A465" s="508"/>
      <c r="B465" s="508"/>
      <c r="C465" s="52" t="s">
        <v>436</v>
      </c>
      <c r="D465" s="53">
        <v>1</v>
      </c>
      <c r="E465" s="54">
        <v>852.04</v>
      </c>
    </row>
    <row r="466" spans="1:5" ht="12" customHeight="1">
      <c r="A466" s="508"/>
      <c r="B466" s="508"/>
      <c r="C466" s="52" t="s">
        <v>422</v>
      </c>
      <c r="D466" s="53">
        <v>7</v>
      </c>
      <c r="E466" s="54">
        <v>6237.1399999999994</v>
      </c>
    </row>
    <row r="467" spans="1:5" ht="12" customHeight="1">
      <c r="A467" s="508"/>
      <c r="B467" s="508"/>
      <c r="C467" s="52" t="s">
        <v>437</v>
      </c>
      <c r="D467" s="53">
        <v>5</v>
      </c>
      <c r="E467" s="54">
        <v>4349.8999999999996</v>
      </c>
    </row>
    <row r="468" spans="1:5" ht="12" customHeight="1">
      <c r="A468" s="508"/>
      <c r="B468" s="508"/>
      <c r="C468" s="52" t="s">
        <v>424</v>
      </c>
      <c r="D468" s="53">
        <v>1</v>
      </c>
      <c r="E468" s="54">
        <v>1268.06</v>
      </c>
    </row>
    <row r="469" spans="1:5" ht="12" customHeight="1">
      <c r="A469" s="508"/>
      <c r="B469" s="508"/>
      <c r="C469" s="52" t="s">
        <v>425</v>
      </c>
      <c r="D469" s="53">
        <v>4</v>
      </c>
      <c r="E469" s="54">
        <v>1356.08</v>
      </c>
    </row>
    <row r="470" spans="1:5" ht="12" customHeight="1">
      <c r="A470" s="508"/>
      <c r="B470" s="508"/>
      <c r="C470" s="52" t="s">
        <v>648</v>
      </c>
      <c r="D470" s="53">
        <v>1</v>
      </c>
      <c r="E470" s="54">
        <v>1514.26</v>
      </c>
    </row>
    <row r="471" spans="1:5" ht="12" customHeight="1">
      <c r="A471" s="508"/>
      <c r="B471" s="508"/>
      <c r="C471" s="52" t="s">
        <v>479</v>
      </c>
      <c r="D471" s="53">
        <v>2</v>
      </c>
      <c r="E471" s="54">
        <v>745.07999999999993</v>
      </c>
    </row>
    <row r="472" spans="1:5" ht="12" customHeight="1">
      <c r="A472" s="508"/>
      <c r="B472" s="507" t="s">
        <v>595</v>
      </c>
      <c r="C472" s="507"/>
      <c r="D472" s="55">
        <v>40</v>
      </c>
      <c r="E472" s="56">
        <v>46388.600000000006</v>
      </c>
    </row>
    <row r="473" spans="1:5" ht="12" customHeight="1">
      <c r="A473" s="508"/>
      <c r="B473" s="57" t="s">
        <v>89</v>
      </c>
      <c r="C473" s="52" t="s">
        <v>491</v>
      </c>
      <c r="D473" s="53">
        <v>38</v>
      </c>
      <c r="E473" s="54">
        <v>24434</v>
      </c>
    </row>
    <row r="474" spans="1:5" ht="12" customHeight="1">
      <c r="A474" s="508"/>
      <c r="B474" s="507" t="s">
        <v>880</v>
      </c>
      <c r="C474" s="507"/>
      <c r="D474" s="55">
        <v>38</v>
      </c>
      <c r="E474" s="56">
        <v>24434</v>
      </c>
    </row>
    <row r="475" spans="1:5" ht="12" customHeight="1">
      <c r="A475" s="508"/>
      <c r="B475" s="57" t="s">
        <v>90</v>
      </c>
      <c r="C475" s="52" t="s">
        <v>491</v>
      </c>
      <c r="D475" s="53">
        <v>18</v>
      </c>
      <c r="E475" s="54">
        <v>11574</v>
      </c>
    </row>
    <row r="476" spans="1:5" ht="12" customHeight="1">
      <c r="A476" s="508"/>
      <c r="B476" s="507" t="s">
        <v>596</v>
      </c>
      <c r="C476" s="507"/>
      <c r="D476" s="55">
        <v>18</v>
      </c>
      <c r="E476" s="56">
        <v>11574</v>
      </c>
    </row>
    <row r="477" spans="1:5" ht="12" customHeight="1">
      <c r="A477" s="508"/>
      <c r="B477" s="508" t="s">
        <v>91</v>
      </c>
      <c r="C477" s="52" t="s">
        <v>419</v>
      </c>
      <c r="D477" s="53">
        <v>2</v>
      </c>
      <c r="E477" s="54">
        <v>2783.08</v>
      </c>
    </row>
    <row r="478" spans="1:5" ht="12" customHeight="1">
      <c r="A478" s="508"/>
      <c r="B478" s="508"/>
      <c r="C478" s="52" t="s">
        <v>437</v>
      </c>
      <c r="D478" s="53">
        <v>1</v>
      </c>
      <c r="E478" s="54">
        <v>869.98</v>
      </c>
    </row>
    <row r="479" spans="1:5" ht="12" customHeight="1">
      <c r="A479" s="508"/>
      <c r="B479" s="508"/>
      <c r="C479" s="52" t="s">
        <v>552</v>
      </c>
      <c r="D479" s="53">
        <v>1</v>
      </c>
      <c r="E479" s="54">
        <v>465.59000000000003</v>
      </c>
    </row>
    <row r="480" spans="1:5" ht="12" customHeight="1">
      <c r="A480" s="508"/>
      <c r="B480" s="507" t="s">
        <v>881</v>
      </c>
      <c r="C480" s="507"/>
      <c r="D480" s="55">
        <v>4</v>
      </c>
      <c r="E480" s="56">
        <v>4118.6499999999996</v>
      </c>
    </row>
    <row r="481" spans="1:5" ht="12" customHeight="1">
      <c r="A481" s="508"/>
      <c r="B481" s="508" t="s">
        <v>92</v>
      </c>
      <c r="C481" s="52" t="s">
        <v>463</v>
      </c>
      <c r="D481" s="53">
        <v>1</v>
      </c>
      <c r="E481" s="54">
        <v>696.36</v>
      </c>
    </row>
    <row r="482" spans="1:5" ht="12" customHeight="1">
      <c r="A482" s="508"/>
      <c r="B482" s="508"/>
      <c r="C482" s="52" t="s">
        <v>419</v>
      </c>
      <c r="D482" s="53">
        <v>9</v>
      </c>
      <c r="E482" s="54">
        <v>12523.86</v>
      </c>
    </row>
    <row r="483" spans="1:5" ht="12" customHeight="1">
      <c r="A483" s="508"/>
      <c r="B483" s="508"/>
      <c r="C483" s="52" t="s">
        <v>425</v>
      </c>
      <c r="D483" s="53">
        <v>1</v>
      </c>
      <c r="E483" s="54">
        <v>339.02</v>
      </c>
    </row>
    <row r="484" spans="1:5" ht="12" customHeight="1">
      <c r="A484" s="508"/>
      <c r="B484" s="508"/>
      <c r="C484" s="52" t="s">
        <v>550</v>
      </c>
      <c r="D484" s="53">
        <v>1</v>
      </c>
      <c r="E484" s="54">
        <v>483.54999999999995</v>
      </c>
    </row>
    <row r="485" spans="1:5" ht="12" customHeight="1">
      <c r="A485" s="508"/>
      <c r="B485" s="508"/>
      <c r="C485" s="52" t="s">
        <v>516</v>
      </c>
      <c r="D485" s="53">
        <v>1</v>
      </c>
      <c r="E485" s="54">
        <v>247.46</v>
      </c>
    </row>
    <row r="486" spans="1:5" ht="12" customHeight="1">
      <c r="A486" s="508"/>
      <c r="B486" s="508"/>
      <c r="C486" s="52" t="s">
        <v>598</v>
      </c>
      <c r="D486" s="53">
        <v>1</v>
      </c>
      <c r="E486" s="54">
        <v>618.15</v>
      </c>
    </row>
    <row r="487" spans="1:5" ht="12" customHeight="1">
      <c r="A487" s="508"/>
      <c r="B487" s="507" t="s">
        <v>599</v>
      </c>
      <c r="C487" s="507"/>
      <c r="D487" s="55">
        <v>14</v>
      </c>
      <c r="E487" s="56">
        <v>14908.4</v>
      </c>
    </row>
    <row r="488" spans="1:5" ht="12" customHeight="1">
      <c r="A488" s="508"/>
      <c r="B488" s="57" t="s">
        <v>93</v>
      </c>
      <c r="C488" s="52" t="s">
        <v>491</v>
      </c>
      <c r="D488" s="53">
        <v>6</v>
      </c>
      <c r="E488" s="54">
        <v>3858</v>
      </c>
    </row>
    <row r="489" spans="1:5" ht="12" customHeight="1">
      <c r="A489" s="508"/>
      <c r="B489" s="507" t="s">
        <v>600</v>
      </c>
      <c r="C489" s="507"/>
      <c r="D489" s="55">
        <v>6</v>
      </c>
      <c r="E489" s="56">
        <v>3858</v>
      </c>
    </row>
    <row r="490" spans="1:5" ht="12" customHeight="1">
      <c r="A490" s="508"/>
      <c r="B490" s="57" t="s">
        <v>94</v>
      </c>
      <c r="C490" s="52" t="s">
        <v>419</v>
      </c>
      <c r="D490" s="53">
        <v>1</v>
      </c>
      <c r="E490" s="54">
        <v>1391.54</v>
      </c>
    </row>
    <row r="491" spans="1:5" ht="12" customHeight="1">
      <c r="A491" s="508"/>
      <c r="B491" s="507" t="s">
        <v>601</v>
      </c>
      <c r="C491" s="507"/>
      <c r="D491" s="55">
        <v>1</v>
      </c>
      <c r="E491" s="56">
        <v>1391.54</v>
      </c>
    </row>
    <row r="492" spans="1:5" ht="12" customHeight="1">
      <c r="A492" s="508"/>
      <c r="B492" s="508" t="s">
        <v>95</v>
      </c>
      <c r="C492" s="52" t="s">
        <v>419</v>
      </c>
      <c r="D492" s="53">
        <v>8</v>
      </c>
      <c r="E492" s="54">
        <v>11132.32</v>
      </c>
    </row>
    <row r="493" spans="1:5" ht="12" customHeight="1">
      <c r="A493" s="508"/>
      <c r="B493" s="508"/>
      <c r="C493" s="52" t="s">
        <v>491</v>
      </c>
      <c r="D493" s="53">
        <v>3</v>
      </c>
      <c r="E493" s="54">
        <v>1929</v>
      </c>
    </row>
    <row r="494" spans="1:5" ht="12" customHeight="1">
      <c r="A494" s="508"/>
      <c r="B494" s="508"/>
      <c r="C494" s="52" t="s">
        <v>420</v>
      </c>
      <c r="D494" s="53">
        <v>3</v>
      </c>
      <c r="E494" s="54">
        <v>1895.6399999999999</v>
      </c>
    </row>
    <row r="495" spans="1:5" ht="12" customHeight="1">
      <c r="A495" s="508"/>
      <c r="B495" s="508"/>
      <c r="C495" s="52" t="s">
        <v>436</v>
      </c>
      <c r="D495" s="53">
        <v>8</v>
      </c>
      <c r="E495" s="54">
        <v>6816.32</v>
      </c>
    </row>
    <row r="496" spans="1:5" ht="12" customHeight="1">
      <c r="A496" s="508"/>
      <c r="B496" s="508"/>
      <c r="C496" s="52" t="s">
        <v>422</v>
      </c>
      <c r="D496" s="53">
        <v>1</v>
      </c>
      <c r="E496" s="54">
        <v>891.02</v>
      </c>
    </row>
    <row r="497" spans="1:5" ht="12" customHeight="1">
      <c r="A497" s="508"/>
      <c r="B497" s="508"/>
      <c r="C497" s="52" t="s">
        <v>511</v>
      </c>
      <c r="D497" s="53">
        <v>1</v>
      </c>
      <c r="E497" s="54">
        <v>386.87</v>
      </c>
    </row>
    <row r="498" spans="1:5" ht="12" customHeight="1">
      <c r="A498" s="508"/>
      <c r="B498" s="508"/>
      <c r="C498" s="52" t="s">
        <v>455</v>
      </c>
      <c r="D498" s="53">
        <v>3</v>
      </c>
      <c r="E498" s="54">
        <v>1314.72</v>
      </c>
    </row>
    <row r="499" spans="1:5" ht="12" customHeight="1">
      <c r="A499" s="508"/>
      <c r="B499" s="507" t="s">
        <v>602</v>
      </c>
      <c r="C499" s="507"/>
      <c r="D499" s="55">
        <v>27</v>
      </c>
      <c r="E499" s="56">
        <v>24365.89</v>
      </c>
    </row>
    <row r="500" spans="1:5" ht="12" customHeight="1">
      <c r="A500" s="509" t="s">
        <v>882</v>
      </c>
      <c r="B500" s="509"/>
      <c r="C500" s="509"/>
      <c r="D500" s="55">
        <v>257</v>
      </c>
      <c r="E500" s="56">
        <v>233632.97999999992</v>
      </c>
    </row>
    <row r="501" spans="1:5" ht="12" customHeight="1">
      <c r="A501" s="508" t="s">
        <v>97</v>
      </c>
      <c r="B501" s="508" t="s">
        <v>98</v>
      </c>
      <c r="C501" s="52" t="s">
        <v>609</v>
      </c>
      <c r="D501" s="53">
        <v>1</v>
      </c>
      <c r="E501" s="54">
        <v>549.72</v>
      </c>
    </row>
    <row r="502" spans="1:5" ht="12" customHeight="1">
      <c r="A502" s="508"/>
      <c r="B502" s="508"/>
      <c r="C502" s="52" t="s">
        <v>419</v>
      </c>
      <c r="D502" s="53">
        <v>15</v>
      </c>
      <c r="E502" s="54">
        <v>20873.099999999999</v>
      </c>
    </row>
    <row r="503" spans="1:5" ht="12" customHeight="1">
      <c r="A503" s="508"/>
      <c r="B503" s="508"/>
      <c r="C503" s="52" t="s">
        <v>457</v>
      </c>
      <c r="D503" s="53">
        <v>2</v>
      </c>
      <c r="E503" s="54">
        <v>944.86</v>
      </c>
    </row>
    <row r="504" spans="1:5" ht="12" customHeight="1">
      <c r="A504" s="508"/>
      <c r="B504" s="508"/>
      <c r="C504" s="52" t="s">
        <v>557</v>
      </c>
      <c r="D504" s="53">
        <v>1</v>
      </c>
      <c r="E504" s="54">
        <v>449.20000000000005</v>
      </c>
    </row>
    <row r="505" spans="1:5" ht="12" customHeight="1">
      <c r="A505" s="508"/>
      <c r="B505" s="508"/>
      <c r="C505" s="52" t="s">
        <v>420</v>
      </c>
      <c r="D505" s="53">
        <v>1</v>
      </c>
      <c r="E505" s="54">
        <v>631.88</v>
      </c>
    </row>
    <row r="506" spans="1:5" ht="12" customHeight="1">
      <c r="A506" s="508"/>
      <c r="B506" s="508"/>
      <c r="C506" s="52" t="s">
        <v>433</v>
      </c>
      <c r="D506" s="53">
        <v>1</v>
      </c>
      <c r="E506" s="54">
        <v>1119.74</v>
      </c>
    </row>
    <row r="507" spans="1:5" ht="12" customHeight="1">
      <c r="A507" s="508"/>
      <c r="B507" s="508"/>
      <c r="C507" s="52" t="s">
        <v>436</v>
      </c>
      <c r="D507" s="53">
        <v>21</v>
      </c>
      <c r="E507" s="54">
        <v>17892.839999999997</v>
      </c>
    </row>
    <row r="508" spans="1:5" ht="12" customHeight="1">
      <c r="A508" s="508"/>
      <c r="B508" s="508"/>
      <c r="C508" s="52" t="s">
        <v>422</v>
      </c>
      <c r="D508" s="53">
        <v>1</v>
      </c>
      <c r="E508" s="54">
        <v>891.02</v>
      </c>
    </row>
    <row r="509" spans="1:5" ht="12" customHeight="1">
      <c r="A509" s="508"/>
      <c r="B509" s="508"/>
      <c r="C509" s="52" t="s">
        <v>437</v>
      </c>
      <c r="D509" s="53">
        <v>3</v>
      </c>
      <c r="E509" s="54">
        <v>2609.94</v>
      </c>
    </row>
    <row r="510" spans="1:5" ht="12" customHeight="1">
      <c r="A510" s="508"/>
      <c r="B510" s="508"/>
      <c r="C510" s="52" t="s">
        <v>423</v>
      </c>
      <c r="D510" s="53">
        <v>5</v>
      </c>
      <c r="E510" s="54">
        <v>4600.8</v>
      </c>
    </row>
    <row r="511" spans="1:5" ht="12" customHeight="1">
      <c r="A511" s="508"/>
      <c r="B511" s="508"/>
      <c r="C511" s="52" t="s">
        <v>424</v>
      </c>
      <c r="D511" s="53">
        <v>2</v>
      </c>
      <c r="E511" s="54">
        <v>2536.12</v>
      </c>
    </row>
    <row r="512" spans="1:5" ht="12" customHeight="1">
      <c r="A512" s="508"/>
      <c r="B512" s="508"/>
      <c r="C512" s="52" t="s">
        <v>425</v>
      </c>
      <c r="D512" s="53">
        <v>6</v>
      </c>
      <c r="E512" s="54">
        <v>2034.12</v>
      </c>
    </row>
    <row r="513" spans="1:5" ht="12" customHeight="1">
      <c r="A513" s="508"/>
      <c r="B513" s="508"/>
      <c r="C513" s="52" t="s">
        <v>511</v>
      </c>
      <c r="D513" s="53">
        <v>2</v>
      </c>
      <c r="E513" s="54">
        <v>773.74</v>
      </c>
    </row>
    <row r="514" spans="1:5" ht="12" customHeight="1">
      <c r="A514" s="508"/>
      <c r="B514" s="508"/>
      <c r="C514" s="52" t="s">
        <v>426</v>
      </c>
      <c r="D514" s="53">
        <v>9</v>
      </c>
      <c r="E514" s="54">
        <v>9520.9200000000019</v>
      </c>
    </row>
    <row r="515" spans="1:5" ht="12" customHeight="1">
      <c r="A515" s="508"/>
      <c r="B515" s="508"/>
      <c r="C515" s="52" t="s">
        <v>427</v>
      </c>
      <c r="D515" s="53">
        <v>3</v>
      </c>
      <c r="E515" s="54">
        <v>6010.26</v>
      </c>
    </row>
    <row r="516" spans="1:5" ht="12" customHeight="1">
      <c r="A516" s="508"/>
      <c r="B516" s="508"/>
      <c r="C516" s="52" t="s">
        <v>479</v>
      </c>
      <c r="D516" s="53">
        <v>1</v>
      </c>
      <c r="E516" s="54">
        <v>372.53999999999996</v>
      </c>
    </row>
    <row r="517" spans="1:5" ht="12" customHeight="1">
      <c r="A517" s="508"/>
      <c r="B517" s="508"/>
      <c r="C517" s="52" t="s">
        <v>429</v>
      </c>
      <c r="D517" s="53">
        <v>1</v>
      </c>
      <c r="E517" s="54">
        <v>513.94000000000005</v>
      </c>
    </row>
    <row r="518" spans="1:5" ht="12" customHeight="1">
      <c r="A518" s="508"/>
      <c r="B518" s="508"/>
      <c r="C518" s="52" t="s">
        <v>507</v>
      </c>
      <c r="D518" s="53">
        <v>1</v>
      </c>
      <c r="E518" s="54">
        <v>515.12</v>
      </c>
    </row>
    <row r="519" spans="1:5" ht="12" customHeight="1">
      <c r="A519" s="508"/>
      <c r="B519" s="507" t="s">
        <v>883</v>
      </c>
      <c r="C519" s="507"/>
      <c r="D519" s="55">
        <f>SUM(D501:D518)</f>
        <v>76</v>
      </c>
      <c r="E519" s="56">
        <v>72839.859999999986</v>
      </c>
    </row>
    <row r="520" spans="1:5" ht="12" customHeight="1">
      <c r="A520" s="508"/>
      <c r="B520" s="508" t="s">
        <v>99</v>
      </c>
      <c r="C520" s="52" t="s">
        <v>419</v>
      </c>
      <c r="D520" s="53">
        <v>5</v>
      </c>
      <c r="E520" s="54">
        <v>6957.7</v>
      </c>
    </row>
    <row r="521" spans="1:5" ht="12" customHeight="1">
      <c r="A521" s="508"/>
      <c r="B521" s="508"/>
      <c r="C521" s="52" t="s">
        <v>457</v>
      </c>
      <c r="D521" s="53">
        <v>1</v>
      </c>
      <c r="E521" s="54">
        <v>472.43</v>
      </c>
    </row>
    <row r="522" spans="1:5" ht="12" customHeight="1">
      <c r="A522" s="508"/>
      <c r="B522" s="508"/>
      <c r="C522" s="52" t="s">
        <v>491</v>
      </c>
      <c r="D522" s="53">
        <v>1</v>
      </c>
      <c r="E522" s="54">
        <v>643</v>
      </c>
    </row>
    <row r="523" spans="1:5" ht="12" customHeight="1">
      <c r="A523" s="508"/>
      <c r="B523" s="508"/>
      <c r="C523" s="52" t="s">
        <v>433</v>
      </c>
      <c r="D523" s="53">
        <v>2</v>
      </c>
      <c r="E523" s="54">
        <v>2239.48</v>
      </c>
    </row>
    <row r="524" spans="1:5" ht="12" customHeight="1">
      <c r="A524" s="508"/>
      <c r="B524" s="508"/>
      <c r="C524" s="52" t="s">
        <v>436</v>
      </c>
      <c r="D524" s="53">
        <v>8</v>
      </c>
      <c r="E524" s="54">
        <v>6816.32</v>
      </c>
    </row>
    <row r="525" spans="1:5" ht="12" customHeight="1">
      <c r="A525" s="508"/>
      <c r="B525" s="508"/>
      <c r="C525" s="52" t="s">
        <v>437</v>
      </c>
      <c r="D525" s="53">
        <v>2</v>
      </c>
      <c r="E525" s="54">
        <v>1739.96</v>
      </c>
    </row>
    <row r="526" spans="1:5" ht="12" customHeight="1">
      <c r="A526" s="508"/>
      <c r="B526" s="508"/>
      <c r="C526" s="52" t="s">
        <v>424</v>
      </c>
      <c r="D526" s="53">
        <v>1</v>
      </c>
      <c r="E526" s="54">
        <v>1268.06</v>
      </c>
    </row>
    <row r="527" spans="1:5" ht="12" customHeight="1">
      <c r="A527" s="508"/>
      <c r="B527" s="508"/>
      <c r="C527" s="52" t="s">
        <v>455</v>
      </c>
      <c r="D527" s="53">
        <v>2</v>
      </c>
      <c r="E527" s="54">
        <v>876.48</v>
      </c>
    </row>
    <row r="528" spans="1:5" ht="12" customHeight="1">
      <c r="A528" s="508"/>
      <c r="B528" s="507" t="s">
        <v>884</v>
      </c>
      <c r="C528" s="507"/>
      <c r="D528" s="55">
        <v>22</v>
      </c>
      <c r="E528" s="56">
        <v>21013.43</v>
      </c>
    </row>
    <row r="529" spans="1:5" ht="12" customHeight="1">
      <c r="A529" s="508"/>
      <c r="B529" s="508" t="s">
        <v>100</v>
      </c>
      <c r="C529" s="52" t="s">
        <v>463</v>
      </c>
      <c r="D529" s="53">
        <v>1</v>
      </c>
      <c r="E529" s="54">
        <v>696.36</v>
      </c>
    </row>
    <row r="530" spans="1:5" ht="12" customHeight="1">
      <c r="A530" s="508"/>
      <c r="B530" s="508"/>
      <c r="C530" s="52" t="s">
        <v>885</v>
      </c>
      <c r="D530" s="53">
        <v>1</v>
      </c>
      <c r="E530" s="54">
        <v>282.65999999999997</v>
      </c>
    </row>
    <row r="531" spans="1:5" ht="12" customHeight="1">
      <c r="A531" s="508"/>
      <c r="B531" s="508"/>
      <c r="C531" s="52" t="s">
        <v>419</v>
      </c>
      <c r="D531" s="53">
        <v>9</v>
      </c>
      <c r="E531" s="54">
        <v>12523.86</v>
      </c>
    </row>
    <row r="532" spans="1:5" ht="12" customHeight="1">
      <c r="A532" s="508"/>
      <c r="B532" s="508"/>
      <c r="C532" s="52" t="s">
        <v>457</v>
      </c>
      <c r="D532" s="53">
        <v>2</v>
      </c>
      <c r="E532" s="54">
        <v>944.86</v>
      </c>
    </row>
    <row r="533" spans="1:5" ht="12" customHeight="1">
      <c r="A533" s="508"/>
      <c r="B533" s="508"/>
      <c r="C533" s="52" t="s">
        <v>420</v>
      </c>
      <c r="D533" s="53">
        <v>1</v>
      </c>
      <c r="E533" s="54">
        <v>631.88</v>
      </c>
    </row>
    <row r="534" spans="1:5" ht="12" customHeight="1">
      <c r="A534" s="508"/>
      <c r="B534" s="508"/>
      <c r="C534" s="52" t="s">
        <v>421</v>
      </c>
      <c r="D534" s="53">
        <v>2</v>
      </c>
      <c r="E534" s="54">
        <v>2159.6800000000003</v>
      </c>
    </row>
    <row r="535" spans="1:5" ht="12" customHeight="1">
      <c r="A535" s="508"/>
      <c r="B535" s="508"/>
      <c r="C535" s="52" t="s">
        <v>422</v>
      </c>
      <c r="D535" s="53">
        <v>14</v>
      </c>
      <c r="E535" s="54">
        <v>12474.279999999999</v>
      </c>
    </row>
    <row r="536" spans="1:5" ht="12" customHeight="1">
      <c r="A536" s="508"/>
      <c r="B536" s="508"/>
      <c r="C536" s="52" t="s">
        <v>437</v>
      </c>
      <c r="D536" s="53">
        <v>18</v>
      </c>
      <c r="E536" s="54">
        <v>15659.64</v>
      </c>
    </row>
    <row r="537" spans="1:5" ht="12" customHeight="1">
      <c r="A537" s="508"/>
      <c r="B537" s="508"/>
      <c r="C537" s="52" t="s">
        <v>423</v>
      </c>
      <c r="D537" s="53">
        <v>1</v>
      </c>
      <c r="E537" s="54">
        <v>920.16000000000008</v>
      </c>
    </row>
    <row r="538" spans="1:5" ht="12" customHeight="1">
      <c r="A538" s="508"/>
      <c r="B538" s="508"/>
      <c r="C538" s="52" t="s">
        <v>424</v>
      </c>
      <c r="D538" s="53">
        <v>6</v>
      </c>
      <c r="E538" s="54">
        <v>7608.36</v>
      </c>
    </row>
    <row r="539" spans="1:5" ht="12" customHeight="1">
      <c r="A539" s="508"/>
      <c r="B539" s="508"/>
      <c r="C539" s="52" t="s">
        <v>443</v>
      </c>
      <c r="D539" s="53">
        <v>1</v>
      </c>
      <c r="E539" s="54">
        <v>173.32999999999998</v>
      </c>
    </row>
    <row r="540" spans="1:5" ht="12" customHeight="1">
      <c r="A540" s="508"/>
      <c r="B540" s="508"/>
      <c r="C540" s="52" t="s">
        <v>425</v>
      </c>
      <c r="D540" s="53">
        <v>4</v>
      </c>
      <c r="E540" s="54">
        <v>1356.08</v>
      </c>
    </row>
    <row r="541" spans="1:5" ht="12" customHeight="1">
      <c r="A541" s="508"/>
      <c r="B541" s="508"/>
      <c r="C541" s="52" t="s">
        <v>511</v>
      </c>
      <c r="D541" s="53">
        <v>23</v>
      </c>
      <c r="E541" s="54">
        <v>8898.01</v>
      </c>
    </row>
    <row r="542" spans="1:5" ht="12" customHeight="1">
      <c r="A542" s="508"/>
      <c r="B542" s="508"/>
      <c r="C542" s="52" t="s">
        <v>426</v>
      </c>
      <c r="D542" s="53">
        <v>3</v>
      </c>
      <c r="E542" s="54">
        <v>3173.6400000000003</v>
      </c>
    </row>
    <row r="543" spans="1:5" ht="12" customHeight="1">
      <c r="A543" s="508"/>
      <c r="B543" s="508"/>
      <c r="C543" s="52" t="s">
        <v>533</v>
      </c>
      <c r="D543" s="53">
        <v>1</v>
      </c>
      <c r="E543" s="54">
        <v>514.16999999999996</v>
      </c>
    </row>
    <row r="544" spans="1:5" ht="12" customHeight="1">
      <c r="A544" s="508"/>
      <c r="B544" s="508"/>
      <c r="C544" s="52" t="s">
        <v>455</v>
      </c>
      <c r="D544" s="53">
        <v>3</v>
      </c>
      <c r="E544" s="54">
        <v>1314.72</v>
      </c>
    </row>
    <row r="545" spans="1:5" ht="12" customHeight="1">
      <c r="A545" s="508"/>
      <c r="B545" s="508"/>
      <c r="C545" s="52" t="s">
        <v>580</v>
      </c>
      <c r="D545" s="53">
        <v>1</v>
      </c>
      <c r="E545" s="54">
        <v>3204.36</v>
      </c>
    </row>
    <row r="546" spans="1:5" ht="12" customHeight="1">
      <c r="A546" s="508"/>
      <c r="B546" s="508"/>
      <c r="C546" s="52" t="s">
        <v>439</v>
      </c>
      <c r="D546" s="53">
        <v>1</v>
      </c>
      <c r="E546" s="54">
        <v>902.74</v>
      </c>
    </row>
    <row r="547" spans="1:5" ht="12" customHeight="1">
      <c r="A547" s="508"/>
      <c r="B547" s="508"/>
      <c r="C547" s="52" t="s">
        <v>479</v>
      </c>
      <c r="D547" s="53">
        <v>1</v>
      </c>
      <c r="E547" s="54">
        <v>372.53999999999996</v>
      </c>
    </row>
    <row r="548" spans="1:5" ht="12" customHeight="1">
      <c r="A548" s="508"/>
      <c r="B548" s="508"/>
      <c r="C548" s="52" t="s">
        <v>651</v>
      </c>
      <c r="D548" s="53">
        <v>1</v>
      </c>
      <c r="E548" s="54">
        <v>241.15</v>
      </c>
    </row>
    <row r="549" spans="1:5" ht="12" customHeight="1">
      <c r="A549" s="508"/>
      <c r="B549" s="508"/>
      <c r="C549" s="52" t="s">
        <v>474</v>
      </c>
      <c r="D549" s="53">
        <v>7</v>
      </c>
      <c r="E549" s="54">
        <v>8148.5599999999995</v>
      </c>
    </row>
    <row r="550" spans="1:5" ht="12" customHeight="1">
      <c r="A550" s="508"/>
      <c r="B550" s="508"/>
      <c r="C550" s="52" t="s">
        <v>430</v>
      </c>
      <c r="D550" s="53">
        <v>1</v>
      </c>
      <c r="E550" s="54">
        <v>306.47000000000003</v>
      </c>
    </row>
    <row r="551" spans="1:5" ht="12" customHeight="1">
      <c r="A551" s="508"/>
      <c r="B551" s="507" t="s">
        <v>604</v>
      </c>
      <c r="C551" s="507"/>
      <c r="D551" s="55">
        <f>SUM(D529:D550)</f>
        <v>102</v>
      </c>
      <c r="E551" s="56">
        <v>82507.510000000009</v>
      </c>
    </row>
    <row r="552" spans="1:5" ht="12" customHeight="1">
      <c r="A552" s="508"/>
      <c r="B552" s="508" t="s">
        <v>101</v>
      </c>
      <c r="C552" s="52" t="s">
        <v>419</v>
      </c>
      <c r="D552" s="53">
        <v>1</v>
      </c>
      <c r="E552" s="54">
        <v>1391.54</v>
      </c>
    </row>
    <row r="553" spans="1:5" ht="12" customHeight="1">
      <c r="A553" s="508"/>
      <c r="B553" s="508"/>
      <c r="C553" s="52" t="s">
        <v>436</v>
      </c>
      <c r="D553" s="53">
        <v>1</v>
      </c>
      <c r="E553" s="54">
        <v>852.04</v>
      </c>
    </row>
    <row r="554" spans="1:5" ht="12" customHeight="1">
      <c r="A554" s="508"/>
      <c r="B554" s="508"/>
      <c r="C554" s="52" t="s">
        <v>424</v>
      </c>
      <c r="D554" s="53">
        <v>2</v>
      </c>
      <c r="E554" s="54">
        <v>2536.12</v>
      </c>
    </row>
    <row r="555" spans="1:5" ht="12" customHeight="1">
      <c r="A555" s="508"/>
      <c r="B555" s="507" t="s">
        <v>886</v>
      </c>
      <c r="C555" s="507"/>
      <c r="D555" s="55">
        <f>SUM(D552:D554)</f>
        <v>4</v>
      </c>
      <c r="E555" s="56">
        <v>4779.7</v>
      </c>
    </row>
    <row r="556" spans="1:5" ht="12" customHeight="1">
      <c r="A556" s="508"/>
      <c r="B556" s="508" t="s">
        <v>102</v>
      </c>
      <c r="C556" s="52" t="s">
        <v>609</v>
      </c>
      <c r="D556" s="53">
        <v>1</v>
      </c>
      <c r="E556" s="54">
        <v>549.72</v>
      </c>
    </row>
    <row r="557" spans="1:5" ht="12" customHeight="1">
      <c r="A557" s="508"/>
      <c r="B557" s="508"/>
      <c r="C557" s="52" t="s">
        <v>419</v>
      </c>
      <c r="D557" s="53">
        <v>5</v>
      </c>
      <c r="E557" s="54">
        <v>6957.7</v>
      </c>
    </row>
    <row r="558" spans="1:5" ht="12" customHeight="1">
      <c r="A558" s="508"/>
      <c r="B558" s="508"/>
      <c r="C558" s="52" t="s">
        <v>457</v>
      </c>
      <c r="D558" s="53">
        <v>2</v>
      </c>
      <c r="E558" s="54">
        <v>944.86</v>
      </c>
    </row>
    <row r="559" spans="1:5" ht="12" customHeight="1">
      <c r="A559" s="508"/>
      <c r="B559" s="508"/>
      <c r="C559" s="52" t="s">
        <v>420</v>
      </c>
      <c r="D559" s="53">
        <v>1</v>
      </c>
      <c r="E559" s="54">
        <v>631.88</v>
      </c>
    </row>
    <row r="560" spans="1:5" ht="12" customHeight="1">
      <c r="A560" s="508"/>
      <c r="B560" s="508"/>
      <c r="C560" s="52" t="s">
        <v>436</v>
      </c>
      <c r="D560" s="53">
        <v>4</v>
      </c>
      <c r="E560" s="54">
        <v>3408.16</v>
      </c>
    </row>
    <row r="561" spans="1:5" ht="12" customHeight="1">
      <c r="A561" s="508"/>
      <c r="B561" s="508"/>
      <c r="C561" s="52" t="s">
        <v>437</v>
      </c>
      <c r="D561" s="53">
        <v>2</v>
      </c>
      <c r="E561" s="54">
        <v>1739.96</v>
      </c>
    </row>
    <row r="562" spans="1:5" ht="12" customHeight="1">
      <c r="A562" s="508"/>
      <c r="B562" s="508"/>
      <c r="C562" s="52" t="s">
        <v>425</v>
      </c>
      <c r="D562" s="53">
        <v>7</v>
      </c>
      <c r="E562" s="54">
        <v>2373.14</v>
      </c>
    </row>
    <row r="563" spans="1:5" ht="12" customHeight="1">
      <c r="A563" s="508"/>
      <c r="B563" s="508"/>
      <c r="C563" s="52" t="s">
        <v>426</v>
      </c>
      <c r="D563" s="53">
        <v>3</v>
      </c>
      <c r="E563" s="54">
        <v>3173.6400000000003</v>
      </c>
    </row>
    <row r="564" spans="1:5" ht="12" customHeight="1">
      <c r="A564" s="508"/>
      <c r="B564" s="508"/>
      <c r="C564" s="52" t="s">
        <v>455</v>
      </c>
      <c r="D564" s="53">
        <v>1</v>
      </c>
      <c r="E564" s="54">
        <v>438.24</v>
      </c>
    </row>
    <row r="565" spans="1:5" ht="12" customHeight="1">
      <c r="A565" s="508"/>
      <c r="B565" s="508"/>
      <c r="C565" s="52" t="s">
        <v>427</v>
      </c>
      <c r="D565" s="53">
        <v>3</v>
      </c>
      <c r="E565" s="54">
        <v>6010.26</v>
      </c>
    </row>
    <row r="566" spans="1:5" ht="12" customHeight="1">
      <c r="A566" s="508"/>
      <c r="B566" s="508"/>
      <c r="C566" s="52" t="s">
        <v>474</v>
      </c>
      <c r="D566" s="53">
        <v>1</v>
      </c>
      <c r="E566" s="54">
        <v>1164.08</v>
      </c>
    </row>
    <row r="567" spans="1:5" ht="12" customHeight="1">
      <c r="A567" s="508"/>
      <c r="B567" s="507" t="s">
        <v>605</v>
      </c>
      <c r="C567" s="507"/>
      <c r="D567" s="55">
        <f>SUM(D556:D566)</f>
        <v>30</v>
      </c>
      <c r="E567" s="56">
        <v>27391.64</v>
      </c>
    </row>
    <row r="568" spans="1:5" ht="12" customHeight="1">
      <c r="A568" s="508"/>
      <c r="B568" s="508" t="s">
        <v>103</v>
      </c>
      <c r="C568" s="52" t="s">
        <v>419</v>
      </c>
      <c r="D568" s="53">
        <v>1</v>
      </c>
      <c r="E568" s="54">
        <v>1391.54</v>
      </c>
    </row>
    <row r="569" spans="1:5" ht="12" customHeight="1">
      <c r="A569" s="508"/>
      <c r="B569" s="508"/>
      <c r="C569" s="52" t="s">
        <v>420</v>
      </c>
      <c r="D569" s="53">
        <v>7</v>
      </c>
      <c r="E569" s="54">
        <v>4423.16</v>
      </c>
    </row>
    <row r="570" spans="1:5" ht="12" customHeight="1">
      <c r="A570" s="508"/>
      <c r="B570" s="508"/>
      <c r="C570" s="52" t="s">
        <v>436</v>
      </c>
      <c r="D570" s="53">
        <v>11</v>
      </c>
      <c r="E570" s="54">
        <v>9372.4399999999987</v>
      </c>
    </row>
    <row r="571" spans="1:5" ht="12" customHeight="1">
      <c r="A571" s="508"/>
      <c r="B571" s="508"/>
      <c r="C571" s="52" t="s">
        <v>422</v>
      </c>
      <c r="D571" s="53">
        <v>9</v>
      </c>
      <c r="E571" s="54">
        <v>8019.18</v>
      </c>
    </row>
    <row r="572" spans="1:5" ht="12" customHeight="1">
      <c r="A572" s="508"/>
      <c r="B572" s="508"/>
      <c r="C572" s="52" t="s">
        <v>437</v>
      </c>
      <c r="D572" s="53">
        <v>21</v>
      </c>
      <c r="E572" s="54">
        <v>18269.580000000002</v>
      </c>
    </row>
    <row r="573" spans="1:5" ht="12" customHeight="1">
      <c r="A573" s="508"/>
      <c r="B573" s="508"/>
      <c r="C573" s="52" t="s">
        <v>425</v>
      </c>
      <c r="D573" s="53">
        <v>1</v>
      </c>
      <c r="E573" s="54">
        <v>339.02</v>
      </c>
    </row>
    <row r="574" spans="1:5" ht="12" customHeight="1">
      <c r="A574" s="508"/>
      <c r="B574" s="508"/>
      <c r="C574" s="52" t="s">
        <v>426</v>
      </c>
      <c r="D574" s="53">
        <v>1</v>
      </c>
      <c r="E574" s="54">
        <v>1057.8800000000001</v>
      </c>
    </row>
    <row r="575" spans="1:5" ht="12" customHeight="1">
      <c r="A575" s="508"/>
      <c r="B575" s="508"/>
      <c r="C575" s="52" t="s">
        <v>455</v>
      </c>
      <c r="D575" s="53">
        <v>3</v>
      </c>
      <c r="E575" s="54">
        <v>1314.72</v>
      </c>
    </row>
    <row r="576" spans="1:5" ht="12" customHeight="1">
      <c r="A576" s="508"/>
      <c r="B576" s="508"/>
      <c r="C576" s="52" t="s">
        <v>427</v>
      </c>
      <c r="D576" s="53">
        <v>1</v>
      </c>
      <c r="E576" s="54">
        <v>2003.42</v>
      </c>
    </row>
    <row r="577" spans="1:5" ht="12" customHeight="1">
      <c r="A577" s="508"/>
      <c r="B577" s="508"/>
      <c r="C577" s="52" t="s">
        <v>498</v>
      </c>
      <c r="D577" s="53">
        <v>1</v>
      </c>
      <c r="E577" s="54">
        <v>591.5</v>
      </c>
    </row>
    <row r="578" spans="1:5" ht="12" customHeight="1">
      <c r="A578" s="508"/>
      <c r="B578" s="508"/>
      <c r="C578" s="52" t="s">
        <v>503</v>
      </c>
      <c r="D578" s="53">
        <v>1</v>
      </c>
      <c r="E578" s="54">
        <v>268.41000000000003</v>
      </c>
    </row>
    <row r="579" spans="1:5" ht="12" customHeight="1">
      <c r="A579" s="508"/>
      <c r="B579" s="508"/>
      <c r="C579" s="52" t="s">
        <v>887</v>
      </c>
      <c r="D579" s="53">
        <v>1</v>
      </c>
      <c r="E579" s="54">
        <v>268.43</v>
      </c>
    </row>
    <row r="580" spans="1:5" ht="12" customHeight="1">
      <c r="A580" s="508"/>
      <c r="B580" s="508"/>
      <c r="C580" s="52" t="s">
        <v>504</v>
      </c>
      <c r="D580" s="53">
        <v>1</v>
      </c>
      <c r="E580" s="54">
        <v>757.4</v>
      </c>
    </row>
    <row r="581" spans="1:5" ht="12" customHeight="1">
      <c r="A581" s="508"/>
      <c r="B581" s="508"/>
      <c r="C581" s="52" t="s">
        <v>429</v>
      </c>
      <c r="D581" s="53">
        <v>2</v>
      </c>
      <c r="E581" s="54">
        <v>1027.8800000000001</v>
      </c>
    </row>
    <row r="582" spans="1:5" ht="12" customHeight="1">
      <c r="A582" s="508"/>
      <c r="B582" s="508"/>
      <c r="C582" s="52" t="s">
        <v>747</v>
      </c>
      <c r="D582" s="53">
        <v>1</v>
      </c>
      <c r="E582" s="54">
        <v>222.09</v>
      </c>
    </row>
    <row r="583" spans="1:5" ht="12" customHeight="1">
      <c r="A583" s="508"/>
      <c r="B583" s="508"/>
      <c r="C583" s="52" t="s">
        <v>822</v>
      </c>
      <c r="D583" s="53">
        <v>1</v>
      </c>
      <c r="E583" s="54">
        <v>268.41999999999996</v>
      </c>
    </row>
    <row r="584" spans="1:5" ht="12" customHeight="1">
      <c r="A584" s="508"/>
      <c r="B584" s="508"/>
      <c r="C584" s="52" t="s">
        <v>474</v>
      </c>
      <c r="D584" s="53">
        <v>8</v>
      </c>
      <c r="E584" s="54">
        <v>9312.64</v>
      </c>
    </row>
    <row r="585" spans="1:5" ht="12" customHeight="1">
      <c r="A585" s="508"/>
      <c r="B585" s="508"/>
      <c r="C585" s="52" t="s">
        <v>695</v>
      </c>
      <c r="D585" s="53">
        <v>1</v>
      </c>
      <c r="E585" s="54">
        <v>639.83999999999992</v>
      </c>
    </row>
    <row r="586" spans="1:5" ht="12" customHeight="1">
      <c r="A586" s="508"/>
      <c r="B586" s="508"/>
      <c r="C586" s="52" t="s">
        <v>542</v>
      </c>
      <c r="D586" s="53">
        <v>1</v>
      </c>
      <c r="E586" s="54">
        <v>381.08</v>
      </c>
    </row>
    <row r="587" spans="1:5" ht="12" customHeight="1">
      <c r="A587" s="508"/>
      <c r="B587" s="508"/>
      <c r="C587" s="52" t="s">
        <v>431</v>
      </c>
      <c r="D587" s="53">
        <v>1</v>
      </c>
      <c r="E587" s="54">
        <v>3239.34</v>
      </c>
    </row>
    <row r="588" spans="1:5" ht="12" customHeight="1">
      <c r="A588" s="508"/>
      <c r="B588" s="507" t="s">
        <v>888</v>
      </c>
      <c r="C588" s="507"/>
      <c r="D588" s="55">
        <v>74</v>
      </c>
      <c r="E588" s="56">
        <v>63167.969999999987</v>
      </c>
    </row>
    <row r="589" spans="1:5" ht="12" customHeight="1">
      <c r="A589" s="508"/>
      <c r="B589" s="508" t="s">
        <v>104</v>
      </c>
      <c r="C589" s="52" t="s">
        <v>463</v>
      </c>
      <c r="D589" s="53">
        <v>1</v>
      </c>
      <c r="E589" s="54">
        <v>696.36</v>
      </c>
    </row>
    <row r="590" spans="1:5" ht="12" customHeight="1">
      <c r="A590" s="508"/>
      <c r="B590" s="508"/>
      <c r="C590" s="52" t="s">
        <v>419</v>
      </c>
      <c r="D590" s="53">
        <v>11</v>
      </c>
      <c r="E590" s="54">
        <v>15306.939999999999</v>
      </c>
    </row>
    <row r="591" spans="1:5" ht="12" customHeight="1">
      <c r="A591" s="508"/>
      <c r="B591" s="508"/>
      <c r="C591" s="52" t="s">
        <v>889</v>
      </c>
      <c r="D591" s="53">
        <v>1</v>
      </c>
      <c r="E591" s="54">
        <v>372.53999999999996</v>
      </c>
    </row>
    <row r="592" spans="1:5" ht="12" customHeight="1">
      <c r="A592" s="508"/>
      <c r="B592" s="508"/>
      <c r="C592" s="52" t="s">
        <v>457</v>
      </c>
      <c r="D592" s="53">
        <v>4</v>
      </c>
      <c r="E592" s="54">
        <v>1889.72</v>
      </c>
    </row>
    <row r="593" spans="1:5" ht="12" customHeight="1">
      <c r="A593" s="508"/>
      <c r="B593" s="508"/>
      <c r="C593" s="52" t="s">
        <v>491</v>
      </c>
      <c r="D593" s="53">
        <v>52</v>
      </c>
      <c r="E593" s="54">
        <v>33436</v>
      </c>
    </row>
    <row r="594" spans="1:5" ht="12" customHeight="1">
      <c r="A594" s="508"/>
      <c r="B594" s="508"/>
      <c r="C594" s="52" t="s">
        <v>527</v>
      </c>
      <c r="D594" s="53">
        <v>59</v>
      </c>
      <c r="E594" s="54">
        <v>32037</v>
      </c>
    </row>
    <row r="595" spans="1:5" ht="12" customHeight="1">
      <c r="A595" s="508"/>
      <c r="B595" s="508"/>
      <c r="C595" s="52" t="s">
        <v>420</v>
      </c>
      <c r="D595" s="53">
        <v>6</v>
      </c>
      <c r="E595" s="54">
        <v>3791.2799999999997</v>
      </c>
    </row>
    <row r="596" spans="1:5" ht="12" customHeight="1">
      <c r="A596" s="508"/>
      <c r="B596" s="508"/>
      <c r="C596" s="52" t="s">
        <v>436</v>
      </c>
      <c r="D596" s="53">
        <v>24</v>
      </c>
      <c r="E596" s="54">
        <v>20448.96</v>
      </c>
    </row>
    <row r="597" spans="1:5" ht="12" customHeight="1">
      <c r="A597" s="508"/>
      <c r="B597" s="508"/>
      <c r="C597" s="52" t="s">
        <v>437</v>
      </c>
      <c r="D597" s="53">
        <v>5</v>
      </c>
      <c r="E597" s="54">
        <v>4349.8999999999996</v>
      </c>
    </row>
    <row r="598" spans="1:5" ht="12" customHeight="1">
      <c r="A598" s="508"/>
      <c r="B598" s="508"/>
      <c r="C598" s="52" t="s">
        <v>425</v>
      </c>
      <c r="D598" s="53">
        <v>2</v>
      </c>
      <c r="E598" s="54">
        <v>678.04</v>
      </c>
    </row>
    <row r="599" spans="1:5" ht="12" customHeight="1">
      <c r="A599" s="508"/>
      <c r="B599" s="508"/>
      <c r="C599" s="52" t="s">
        <v>426</v>
      </c>
      <c r="D599" s="53">
        <v>8</v>
      </c>
      <c r="E599" s="54">
        <v>8463.0400000000009</v>
      </c>
    </row>
    <row r="600" spans="1:5" ht="12" customHeight="1">
      <c r="A600" s="508"/>
      <c r="B600" s="508"/>
      <c r="C600" s="52" t="s">
        <v>453</v>
      </c>
      <c r="D600" s="53">
        <v>1</v>
      </c>
      <c r="E600" s="54">
        <v>874.92000000000007</v>
      </c>
    </row>
    <row r="601" spans="1:5" ht="12" customHeight="1">
      <c r="A601" s="508"/>
      <c r="B601" s="508"/>
      <c r="C601" s="52" t="s">
        <v>454</v>
      </c>
      <c r="D601" s="53">
        <v>1</v>
      </c>
      <c r="E601" s="54">
        <v>509.86</v>
      </c>
    </row>
    <row r="602" spans="1:5" ht="12" customHeight="1">
      <c r="A602" s="508"/>
      <c r="B602" s="508"/>
      <c r="C602" s="52" t="s">
        <v>455</v>
      </c>
      <c r="D602" s="53">
        <v>1</v>
      </c>
      <c r="E602" s="54">
        <v>438.24</v>
      </c>
    </row>
    <row r="603" spans="1:5" ht="12" customHeight="1">
      <c r="A603" s="508"/>
      <c r="B603" s="508"/>
      <c r="C603" s="52" t="s">
        <v>479</v>
      </c>
      <c r="D603" s="53">
        <v>3</v>
      </c>
      <c r="E603" s="54">
        <v>1117.6199999999999</v>
      </c>
    </row>
    <row r="604" spans="1:5" ht="12" customHeight="1">
      <c r="A604" s="508"/>
      <c r="B604" s="508"/>
      <c r="C604" s="52" t="s">
        <v>507</v>
      </c>
      <c r="D604" s="53">
        <v>1</v>
      </c>
      <c r="E604" s="54">
        <v>515.12</v>
      </c>
    </row>
    <row r="605" spans="1:5" ht="12" customHeight="1">
      <c r="A605" s="508"/>
      <c r="B605" s="508"/>
      <c r="C605" s="52" t="s">
        <v>430</v>
      </c>
      <c r="D605" s="53">
        <v>2</v>
      </c>
      <c r="E605" s="54">
        <v>612.94000000000005</v>
      </c>
    </row>
    <row r="606" spans="1:5" ht="12" customHeight="1">
      <c r="A606" s="508"/>
      <c r="B606" s="507" t="s">
        <v>606</v>
      </c>
      <c r="C606" s="507"/>
      <c r="D606" s="55">
        <v>182</v>
      </c>
      <c r="E606" s="56">
        <v>125538.47999999997</v>
      </c>
    </row>
    <row r="607" spans="1:5" ht="12" customHeight="1">
      <c r="A607" s="508"/>
      <c r="B607" s="508" t="s">
        <v>105</v>
      </c>
      <c r="C607" s="52" t="s">
        <v>419</v>
      </c>
      <c r="D607" s="53">
        <v>6</v>
      </c>
      <c r="E607" s="54">
        <v>8349.24</v>
      </c>
    </row>
    <row r="608" spans="1:5" ht="12" customHeight="1">
      <c r="A608" s="508"/>
      <c r="B608" s="508"/>
      <c r="C608" s="52" t="s">
        <v>436</v>
      </c>
      <c r="D608" s="53">
        <v>6</v>
      </c>
      <c r="E608" s="54">
        <v>5112.24</v>
      </c>
    </row>
    <row r="609" spans="1:5" ht="12" customHeight="1">
      <c r="A609" s="508"/>
      <c r="B609" s="508"/>
      <c r="C609" s="52" t="s">
        <v>426</v>
      </c>
      <c r="D609" s="53">
        <v>1</v>
      </c>
      <c r="E609" s="54">
        <v>1057.8800000000001</v>
      </c>
    </row>
    <row r="610" spans="1:5" ht="12" customHeight="1">
      <c r="A610" s="508"/>
      <c r="B610" s="508"/>
      <c r="C610" s="52" t="s">
        <v>484</v>
      </c>
      <c r="D610" s="53">
        <v>1</v>
      </c>
      <c r="E610" s="54">
        <v>755.18000000000006</v>
      </c>
    </row>
    <row r="611" spans="1:5" ht="12" customHeight="1">
      <c r="A611" s="508"/>
      <c r="B611" s="507" t="s">
        <v>608</v>
      </c>
      <c r="C611" s="507"/>
      <c r="D611" s="55">
        <v>14</v>
      </c>
      <c r="E611" s="56">
        <v>15274.54</v>
      </c>
    </row>
    <row r="612" spans="1:5" ht="12" customHeight="1">
      <c r="A612" s="509" t="s">
        <v>890</v>
      </c>
      <c r="B612" s="509"/>
      <c r="C612" s="509"/>
      <c r="D612" s="55">
        <v>505</v>
      </c>
      <c r="E612" s="56">
        <v>412513.13</v>
      </c>
    </row>
    <row r="613" spans="1:5" ht="12" customHeight="1">
      <c r="A613" s="508" t="s">
        <v>107</v>
      </c>
      <c r="B613" s="508" t="s">
        <v>108</v>
      </c>
      <c r="C613" s="52" t="s">
        <v>419</v>
      </c>
      <c r="D613" s="53">
        <v>13</v>
      </c>
      <c r="E613" s="54">
        <v>18090.02</v>
      </c>
    </row>
    <row r="614" spans="1:5" ht="12" customHeight="1">
      <c r="A614" s="508"/>
      <c r="B614" s="508"/>
      <c r="C614" s="52" t="s">
        <v>420</v>
      </c>
      <c r="D614" s="53">
        <v>1</v>
      </c>
      <c r="E614" s="54">
        <v>631.88</v>
      </c>
    </row>
    <row r="615" spans="1:5" ht="12" customHeight="1">
      <c r="A615" s="508"/>
      <c r="B615" s="508"/>
      <c r="C615" s="52" t="s">
        <v>436</v>
      </c>
      <c r="D615" s="53">
        <v>6</v>
      </c>
      <c r="E615" s="54">
        <v>5112.24</v>
      </c>
    </row>
    <row r="616" spans="1:5" ht="12" customHeight="1">
      <c r="A616" s="508"/>
      <c r="B616" s="508"/>
      <c r="C616" s="52" t="s">
        <v>437</v>
      </c>
      <c r="D616" s="53">
        <v>3</v>
      </c>
      <c r="E616" s="54">
        <v>2609.94</v>
      </c>
    </row>
    <row r="617" spans="1:5" ht="12" customHeight="1">
      <c r="A617" s="508"/>
      <c r="B617" s="508"/>
      <c r="C617" s="52" t="s">
        <v>533</v>
      </c>
      <c r="D617" s="53">
        <v>1</v>
      </c>
      <c r="E617" s="54">
        <v>514.16999999999996</v>
      </c>
    </row>
    <row r="618" spans="1:5" ht="12" customHeight="1">
      <c r="A618" s="508"/>
      <c r="B618" s="508"/>
      <c r="C618" s="52" t="s">
        <v>455</v>
      </c>
      <c r="D618" s="53">
        <v>2</v>
      </c>
      <c r="E618" s="54">
        <v>876.48</v>
      </c>
    </row>
    <row r="619" spans="1:5" ht="12" customHeight="1">
      <c r="A619" s="508"/>
      <c r="B619" s="508"/>
      <c r="C619" s="52" t="s">
        <v>430</v>
      </c>
      <c r="D619" s="53">
        <v>1</v>
      </c>
      <c r="E619" s="54">
        <v>306.47000000000003</v>
      </c>
    </row>
    <row r="620" spans="1:5" ht="12" customHeight="1">
      <c r="A620" s="508"/>
      <c r="B620" s="507" t="s">
        <v>891</v>
      </c>
      <c r="C620" s="507"/>
      <c r="D620" s="55">
        <v>27</v>
      </c>
      <c r="E620" s="56">
        <v>28141.199999999997</v>
      </c>
    </row>
    <row r="621" spans="1:5" ht="12" customHeight="1">
      <c r="A621" s="508"/>
      <c r="B621" s="508" t="s">
        <v>109</v>
      </c>
      <c r="C621" s="52" t="s">
        <v>518</v>
      </c>
      <c r="D621" s="53">
        <v>1</v>
      </c>
      <c r="E621" s="54">
        <v>3082.6800000000003</v>
      </c>
    </row>
    <row r="622" spans="1:5" ht="12" customHeight="1">
      <c r="A622" s="508"/>
      <c r="B622" s="508"/>
      <c r="C622" s="52" t="s">
        <v>466</v>
      </c>
      <c r="D622" s="53">
        <v>1</v>
      </c>
      <c r="E622" s="54">
        <v>2309.6799999999998</v>
      </c>
    </row>
    <row r="623" spans="1:5" ht="12" customHeight="1">
      <c r="A623" s="508"/>
      <c r="B623" s="508"/>
      <c r="C623" s="52" t="s">
        <v>468</v>
      </c>
      <c r="D623" s="53">
        <v>8</v>
      </c>
      <c r="E623" s="54">
        <v>11118.08</v>
      </c>
    </row>
    <row r="624" spans="1:5" ht="12" customHeight="1">
      <c r="A624" s="508"/>
      <c r="B624" s="508"/>
      <c r="C624" s="52" t="s">
        <v>703</v>
      </c>
      <c r="D624" s="53">
        <v>2</v>
      </c>
      <c r="E624" s="54">
        <v>1941.48</v>
      </c>
    </row>
    <row r="625" spans="1:5" ht="12" customHeight="1">
      <c r="A625" s="508"/>
      <c r="B625" s="508"/>
      <c r="C625" s="52" t="s">
        <v>622</v>
      </c>
      <c r="D625" s="53">
        <v>1</v>
      </c>
      <c r="E625" s="54">
        <v>745.92000000000007</v>
      </c>
    </row>
    <row r="626" spans="1:5" ht="12" customHeight="1">
      <c r="A626" s="508"/>
      <c r="B626" s="508"/>
      <c r="C626" s="52" t="s">
        <v>611</v>
      </c>
      <c r="D626" s="53">
        <v>1</v>
      </c>
      <c r="E626" s="54">
        <v>652.16</v>
      </c>
    </row>
    <row r="627" spans="1:5" ht="12" customHeight="1">
      <c r="A627" s="508"/>
      <c r="B627" s="508"/>
      <c r="C627" s="52" t="s">
        <v>427</v>
      </c>
      <c r="D627" s="53">
        <v>1</v>
      </c>
      <c r="E627" s="54">
        <v>2003.42</v>
      </c>
    </row>
    <row r="628" spans="1:5" ht="12" customHeight="1">
      <c r="A628" s="508"/>
      <c r="B628" s="508"/>
      <c r="C628" s="52" t="s">
        <v>460</v>
      </c>
      <c r="D628" s="53">
        <v>1</v>
      </c>
      <c r="E628" s="54">
        <v>1088.4000000000001</v>
      </c>
    </row>
    <row r="629" spans="1:5" ht="12" customHeight="1">
      <c r="A629" s="508"/>
      <c r="B629" s="508"/>
      <c r="C629" s="52" t="s">
        <v>569</v>
      </c>
      <c r="D629" s="53">
        <v>1</v>
      </c>
      <c r="E629" s="54">
        <v>3204.36</v>
      </c>
    </row>
    <row r="630" spans="1:5" ht="12" customHeight="1">
      <c r="A630" s="508"/>
      <c r="B630" s="508"/>
      <c r="C630" s="52" t="s">
        <v>580</v>
      </c>
      <c r="D630" s="53">
        <v>1</v>
      </c>
      <c r="E630" s="54">
        <v>3204.36</v>
      </c>
    </row>
    <row r="631" spans="1:5" ht="12" customHeight="1">
      <c r="A631" s="508"/>
      <c r="B631" s="508"/>
      <c r="C631" s="52" t="s">
        <v>612</v>
      </c>
      <c r="D631" s="53">
        <v>2</v>
      </c>
      <c r="E631" s="54">
        <v>6408.72</v>
      </c>
    </row>
    <row r="632" spans="1:5" ht="12" customHeight="1">
      <c r="A632" s="508"/>
      <c r="B632" s="508"/>
      <c r="C632" s="52" t="s">
        <v>498</v>
      </c>
      <c r="D632" s="53">
        <v>2</v>
      </c>
      <c r="E632" s="54">
        <v>1183</v>
      </c>
    </row>
    <row r="633" spans="1:5" ht="12" customHeight="1">
      <c r="A633" s="508"/>
      <c r="B633" s="508"/>
      <c r="C633" s="52" t="s">
        <v>499</v>
      </c>
      <c r="D633" s="53">
        <v>1</v>
      </c>
      <c r="E633" s="54">
        <v>91.490000000000009</v>
      </c>
    </row>
    <row r="634" spans="1:5" ht="12" customHeight="1">
      <c r="A634" s="508"/>
      <c r="B634" s="508"/>
      <c r="C634" s="52" t="s">
        <v>445</v>
      </c>
      <c r="D634" s="53">
        <v>1</v>
      </c>
      <c r="E634" s="54">
        <v>1189.3600000000001</v>
      </c>
    </row>
    <row r="635" spans="1:5" ht="12" customHeight="1">
      <c r="A635" s="508"/>
      <c r="B635" s="508"/>
      <c r="C635" s="52" t="s">
        <v>439</v>
      </c>
      <c r="D635" s="53">
        <v>3</v>
      </c>
      <c r="E635" s="54">
        <v>2708.2200000000003</v>
      </c>
    </row>
    <row r="636" spans="1:5" ht="12" customHeight="1">
      <c r="A636" s="508"/>
      <c r="B636" s="508"/>
      <c r="C636" s="52" t="s">
        <v>481</v>
      </c>
      <c r="D636" s="53">
        <v>1</v>
      </c>
      <c r="E636" s="54">
        <v>513.33999999999992</v>
      </c>
    </row>
    <row r="637" spans="1:5" ht="12" customHeight="1">
      <c r="A637" s="508"/>
      <c r="B637" s="508"/>
      <c r="C637" s="52" t="s">
        <v>652</v>
      </c>
      <c r="D637" s="53">
        <v>1</v>
      </c>
      <c r="E637" s="54">
        <v>481.49</v>
      </c>
    </row>
    <row r="638" spans="1:5" ht="12" customHeight="1">
      <c r="A638" s="508"/>
      <c r="B638" s="508"/>
      <c r="C638" s="52" t="s">
        <v>539</v>
      </c>
      <c r="D638" s="53">
        <v>2</v>
      </c>
      <c r="E638" s="54">
        <v>947.66000000000008</v>
      </c>
    </row>
    <row r="639" spans="1:5" ht="12" customHeight="1">
      <c r="A639" s="508"/>
      <c r="B639" s="508"/>
      <c r="C639" s="52" t="s">
        <v>485</v>
      </c>
      <c r="D639" s="53">
        <v>1</v>
      </c>
      <c r="E639" s="54">
        <v>1157.78</v>
      </c>
    </row>
    <row r="640" spans="1:5" ht="12" customHeight="1">
      <c r="A640" s="508"/>
      <c r="B640" s="508"/>
      <c r="C640" s="52" t="s">
        <v>614</v>
      </c>
      <c r="D640" s="53">
        <v>3</v>
      </c>
      <c r="E640" s="54">
        <v>1993.56</v>
      </c>
    </row>
    <row r="641" spans="1:5" ht="12" customHeight="1">
      <c r="A641" s="508"/>
      <c r="B641" s="508"/>
      <c r="C641" s="52" t="s">
        <v>616</v>
      </c>
      <c r="D641" s="53">
        <v>3</v>
      </c>
      <c r="E641" s="54">
        <v>1408.6499999999999</v>
      </c>
    </row>
    <row r="642" spans="1:5" ht="12" customHeight="1">
      <c r="A642" s="508"/>
      <c r="B642" s="508"/>
      <c r="C642" s="52" t="s">
        <v>695</v>
      </c>
      <c r="D642" s="53">
        <v>1</v>
      </c>
      <c r="E642" s="54">
        <v>639.83999999999992</v>
      </c>
    </row>
    <row r="643" spans="1:5" ht="12" customHeight="1">
      <c r="A643" s="508"/>
      <c r="B643" s="508"/>
      <c r="C643" s="52" t="s">
        <v>542</v>
      </c>
      <c r="D643" s="53">
        <v>1</v>
      </c>
      <c r="E643" s="54">
        <v>381.08</v>
      </c>
    </row>
    <row r="644" spans="1:5" ht="12" customHeight="1">
      <c r="A644" s="508"/>
      <c r="B644" s="508"/>
      <c r="C644" s="52" t="s">
        <v>431</v>
      </c>
      <c r="D644" s="53">
        <v>1</v>
      </c>
      <c r="E644" s="54">
        <v>3239.34</v>
      </c>
    </row>
    <row r="645" spans="1:5" ht="12" customHeight="1">
      <c r="A645" s="508"/>
      <c r="B645" s="507" t="s">
        <v>617</v>
      </c>
      <c r="C645" s="507"/>
      <c r="D645" s="55">
        <v>41</v>
      </c>
      <c r="E645" s="56">
        <v>51694.070000000007</v>
      </c>
    </row>
    <row r="646" spans="1:5" ht="12" customHeight="1">
      <c r="A646" s="508"/>
      <c r="B646" s="508" t="s">
        <v>110</v>
      </c>
      <c r="C646" s="52" t="s">
        <v>609</v>
      </c>
      <c r="D646" s="53">
        <v>1</v>
      </c>
      <c r="E646" s="54">
        <v>549.72</v>
      </c>
    </row>
    <row r="647" spans="1:5" ht="12" customHeight="1">
      <c r="A647" s="508"/>
      <c r="B647" s="508"/>
      <c r="C647" s="52" t="s">
        <v>419</v>
      </c>
      <c r="D647" s="53">
        <v>3</v>
      </c>
      <c r="E647" s="54">
        <v>4174.62</v>
      </c>
    </row>
    <row r="648" spans="1:5" ht="12" customHeight="1">
      <c r="A648" s="508"/>
      <c r="B648" s="508"/>
      <c r="C648" s="52" t="s">
        <v>449</v>
      </c>
      <c r="D648" s="53">
        <v>1</v>
      </c>
      <c r="E648" s="54">
        <v>1386.1</v>
      </c>
    </row>
    <row r="649" spans="1:5" ht="12" customHeight="1">
      <c r="A649" s="508"/>
      <c r="B649" s="508"/>
      <c r="C649" s="52" t="s">
        <v>457</v>
      </c>
      <c r="D649" s="53">
        <v>3</v>
      </c>
      <c r="E649" s="54">
        <v>1417.29</v>
      </c>
    </row>
    <row r="650" spans="1:5" ht="12" customHeight="1">
      <c r="A650" s="508"/>
      <c r="B650" s="508"/>
      <c r="C650" s="52" t="s">
        <v>519</v>
      </c>
      <c r="D650" s="53">
        <v>1</v>
      </c>
      <c r="E650" s="54">
        <v>143.72</v>
      </c>
    </row>
    <row r="651" spans="1:5" ht="12" customHeight="1">
      <c r="A651" s="508"/>
      <c r="B651" s="508"/>
      <c r="C651" s="52" t="s">
        <v>433</v>
      </c>
      <c r="D651" s="53">
        <v>2</v>
      </c>
      <c r="E651" s="54">
        <v>2239.48</v>
      </c>
    </row>
    <row r="652" spans="1:5" ht="12" customHeight="1">
      <c r="A652" s="508"/>
      <c r="B652" s="508"/>
      <c r="C652" s="52" t="s">
        <v>422</v>
      </c>
      <c r="D652" s="53">
        <v>3</v>
      </c>
      <c r="E652" s="54">
        <v>2673.06</v>
      </c>
    </row>
    <row r="653" spans="1:5" ht="12" customHeight="1">
      <c r="A653" s="508"/>
      <c r="B653" s="508"/>
      <c r="C653" s="52" t="s">
        <v>424</v>
      </c>
      <c r="D653" s="53">
        <v>7</v>
      </c>
      <c r="E653" s="54">
        <v>8876.42</v>
      </c>
    </row>
    <row r="654" spans="1:5" ht="12" customHeight="1">
      <c r="A654" s="508"/>
      <c r="B654" s="508"/>
      <c r="C654" s="52" t="s">
        <v>443</v>
      </c>
      <c r="D654" s="53">
        <v>1</v>
      </c>
      <c r="E654" s="54">
        <v>173.32999999999998</v>
      </c>
    </row>
    <row r="655" spans="1:5" ht="12" customHeight="1">
      <c r="A655" s="508"/>
      <c r="B655" s="508"/>
      <c r="C655" s="52" t="s">
        <v>426</v>
      </c>
      <c r="D655" s="53">
        <v>4</v>
      </c>
      <c r="E655" s="54">
        <v>4231.5200000000004</v>
      </c>
    </row>
    <row r="656" spans="1:5" ht="12" customHeight="1">
      <c r="A656" s="508"/>
      <c r="B656" s="508"/>
      <c r="C656" s="52" t="s">
        <v>471</v>
      </c>
      <c r="D656" s="53">
        <v>1</v>
      </c>
      <c r="E656" s="54">
        <v>1683.48</v>
      </c>
    </row>
    <row r="657" spans="1:5" ht="12" customHeight="1">
      <c r="A657" s="508"/>
      <c r="B657" s="508"/>
      <c r="C657" s="52" t="s">
        <v>473</v>
      </c>
      <c r="D657" s="53">
        <v>1</v>
      </c>
      <c r="E657" s="54">
        <v>770.64</v>
      </c>
    </row>
    <row r="658" spans="1:5" ht="12" customHeight="1">
      <c r="A658" s="508"/>
      <c r="B658" s="508"/>
      <c r="C658" s="52" t="s">
        <v>611</v>
      </c>
      <c r="D658" s="53">
        <v>1</v>
      </c>
      <c r="E658" s="54">
        <v>652.16</v>
      </c>
    </row>
    <row r="659" spans="1:5" ht="12" customHeight="1">
      <c r="A659" s="508"/>
      <c r="B659" s="508"/>
      <c r="C659" s="52" t="s">
        <v>455</v>
      </c>
      <c r="D659" s="53">
        <v>1</v>
      </c>
      <c r="E659" s="54">
        <v>438.24</v>
      </c>
    </row>
    <row r="660" spans="1:5" ht="12" customHeight="1">
      <c r="A660" s="508"/>
      <c r="B660" s="508"/>
      <c r="C660" s="52" t="s">
        <v>427</v>
      </c>
      <c r="D660" s="53">
        <v>1</v>
      </c>
      <c r="E660" s="54">
        <v>2003.42</v>
      </c>
    </row>
    <row r="661" spans="1:5" ht="12" customHeight="1">
      <c r="A661" s="508"/>
      <c r="B661" s="508"/>
      <c r="C661" s="52" t="s">
        <v>445</v>
      </c>
      <c r="D661" s="53">
        <v>6</v>
      </c>
      <c r="E661" s="54">
        <v>7136.1600000000008</v>
      </c>
    </row>
    <row r="662" spans="1:5" ht="12" customHeight="1">
      <c r="A662" s="508"/>
      <c r="B662" s="508"/>
      <c r="C662" s="52" t="s">
        <v>429</v>
      </c>
      <c r="D662" s="53">
        <v>1</v>
      </c>
      <c r="E662" s="54">
        <v>513.94000000000005</v>
      </c>
    </row>
    <row r="663" spans="1:5" ht="12" customHeight="1">
      <c r="A663" s="508"/>
      <c r="B663" s="508"/>
      <c r="C663" s="52" t="s">
        <v>554</v>
      </c>
      <c r="D663" s="53">
        <v>1</v>
      </c>
      <c r="E663" s="54">
        <v>305.29000000000002</v>
      </c>
    </row>
    <row r="664" spans="1:5" ht="12" customHeight="1">
      <c r="A664" s="508"/>
      <c r="B664" s="507" t="s">
        <v>623</v>
      </c>
      <c r="C664" s="507"/>
      <c r="D664" s="55">
        <v>39</v>
      </c>
      <c r="E664" s="56">
        <v>39368.590000000011</v>
      </c>
    </row>
    <row r="665" spans="1:5" ht="12" customHeight="1">
      <c r="A665" s="508"/>
      <c r="B665" s="508" t="s">
        <v>111</v>
      </c>
      <c r="C665" s="52" t="s">
        <v>609</v>
      </c>
      <c r="D665" s="53">
        <v>1</v>
      </c>
      <c r="E665" s="54">
        <v>549.72</v>
      </c>
    </row>
    <row r="666" spans="1:5" ht="12" customHeight="1">
      <c r="A666" s="508"/>
      <c r="B666" s="508"/>
      <c r="C666" s="52" t="s">
        <v>491</v>
      </c>
      <c r="D666" s="53">
        <v>28</v>
      </c>
      <c r="E666" s="54">
        <v>18004</v>
      </c>
    </row>
    <row r="667" spans="1:5" ht="12" customHeight="1">
      <c r="A667" s="508"/>
      <c r="B667" s="508"/>
      <c r="C667" s="52" t="s">
        <v>427</v>
      </c>
      <c r="D667" s="53">
        <v>1</v>
      </c>
      <c r="E667" s="54">
        <v>2003.42</v>
      </c>
    </row>
    <row r="668" spans="1:5" ht="12" customHeight="1">
      <c r="A668" s="508"/>
      <c r="B668" s="508"/>
      <c r="C668" s="52" t="s">
        <v>542</v>
      </c>
      <c r="D668" s="53">
        <v>1</v>
      </c>
      <c r="E668" s="54">
        <v>381.08</v>
      </c>
    </row>
    <row r="669" spans="1:5" ht="12" customHeight="1">
      <c r="A669" s="508"/>
      <c r="B669" s="507" t="s">
        <v>624</v>
      </c>
      <c r="C669" s="507"/>
      <c r="D669" s="55">
        <v>31</v>
      </c>
      <c r="E669" s="56">
        <v>20938.22</v>
      </c>
    </row>
    <row r="670" spans="1:5" ht="12" customHeight="1">
      <c r="A670" s="509" t="s">
        <v>892</v>
      </c>
      <c r="B670" s="509"/>
      <c r="C670" s="509"/>
      <c r="D670" s="55">
        <v>138</v>
      </c>
      <c r="E670" s="56">
        <v>140142.07999999999</v>
      </c>
    </row>
    <row r="671" spans="1:5" ht="12" customHeight="1">
      <c r="A671" s="508" t="s">
        <v>113</v>
      </c>
      <c r="B671" s="508" t="s">
        <v>114</v>
      </c>
      <c r="C671" s="52" t="s">
        <v>557</v>
      </c>
      <c r="D671" s="53">
        <v>1</v>
      </c>
      <c r="E671" s="54">
        <v>449.20000000000005</v>
      </c>
    </row>
    <row r="672" spans="1:5" ht="12" customHeight="1">
      <c r="A672" s="508"/>
      <c r="B672" s="508"/>
      <c r="C672" s="52" t="s">
        <v>424</v>
      </c>
      <c r="D672" s="53">
        <v>2</v>
      </c>
      <c r="E672" s="54">
        <v>2536.12</v>
      </c>
    </row>
    <row r="673" spans="1:5" ht="12" customHeight="1">
      <c r="A673" s="508"/>
      <c r="B673" s="508"/>
      <c r="C673" s="52" t="s">
        <v>893</v>
      </c>
      <c r="D673" s="53">
        <v>1</v>
      </c>
      <c r="E673" s="54">
        <v>386.20000000000005</v>
      </c>
    </row>
    <row r="674" spans="1:5" ht="12" customHeight="1">
      <c r="A674" s="508"/>
      <c r="B674" s="508"/>
      <c r="C674" s="52" t="s">
        <v>474</v>
      </c>
      <c r="D674" s="53">
        <v>1</v>
      </c>
      <c r="E674" s="54">
        <v>1164.08</v>
      </c>
    </row>
    <row r="675" spans="1:5" ht="12" customHeight="1">
      <c r="A675" s="508"/>
      <c r="B675" s="508"/>
      <c r="C675" s="52" t="s">
        <v>540</v>
      </c>
      <c r="D675" s="53">
        <v>1</v>
      </c>
      <c r="E675" s="54">
        <v>966.74</v>
      </c>
    </row>
    <row r="676" spans="1:5" ht="12" customHeight="1">
      <c r="A676" s="508"/>
      <c r="B676" s="508"/>
      <c r="C676" s="52" t="s">
        <v>430</v>
      </c>
      <c r="D676" s="53">
        <v>1</v>
      </c>
      <c r="E676" s="54">
        <v>306.47000000000003</v>
      </c>
    </row>
    <row r="677" spans="1:5" ht="12" customHeight="1">
      <c r="A677" s="508"/>
      <c r="B677" s="507" t="s">
        <v>625</v>
      </c>
      <c r="C677" s="507"/>
      <c r="D677" s="55">
        <f>SUM(D671:D676)</f>
        <v>7</v>
      </c>
      <c r="E677" s="56">
        <f>SUM(E671:E676)</f>
        <v>5808.8099999999995</v>
      </c>
    </row>
    <row r="678" spans="1:5" ht="12" customHeight="1">
      <c r="A678" s="508"/>
      <c r="B678" s="508" t="s">
        <v>115</v>
      </c>
      <c r="C678" s="52" t="s">
        <v>463</v>
      </c>
      <c r="D678" s="53">
        <v>3</v>
      </c>
      <c r="E678" s="54">
        <v>2089.08</v>
      </c>
    </row>
    <row r="679" spans="1:5" ht="12" customHeight="1">
      <c r="A679" s="508"/>
      <c r="B679" s="508"/>
      <c r="C679" s="52" t="s">
        <v>418</v>
      </c>
      <c r="D679" s="53">
        <v>5</v>
      </c>
      <c r="E679" s="54">
        <v>3065.7</v>
      </c>
    </row>
    <row r="680" spans="1:5" ht="12" customHeight="1">
      <c r="A680" s="508"/>
      <c r="B680" s="508"/>
      <c r="C680" s="52" t="s">
        <v>464</v>
      </c>
      <c r="D680" s="53">
        <v>2</v>
      </c>
      <c r="E680" s="54">
        <v>1348.88</v>
      </c>
    </row>
    <row r="681" spans="1:5" ht="12" customHeight="1">
      <c r="A681" s="508"/>
      <c r="B681" s="508"/>
      <c r="C681" s="52" t="s">
        <v>449</v>
      </c>
      <c r="D681" s="53">
        <v>19</v>
      </c>
      <c r="E681" s="54">
        <v>26335.899999999998</v>
      </c>
    </row>
    <row r="682" spans="1:5" ht="12" customHeight="1">
      <c r="A682" s="508"/>
      <c r="B682" s="508"/>
      <c r="C682" s="52" t="s">
        <v>557</v>
      </c>
      <c r="D682" s="53">
        <v>7</v>
      </c>
      <c r="E682" s="54">
        <v>3144.4000000000005</v>
      </c>
    </row>
    <row r="683" spans="1:5" ht="12" customHeight="1">
      <c r="A683" s="508"/>
      <c r="B683" s="508"/>
      <c r="C683" s="52" t="s">
        <v>622</v>
      </c>
      <c r="D683" s="53">
        <v>3</v>
      </c>
      <c r="E683" s="54">
        <v>2237.7600000000002</v>
      </c>
    </row>
    <row r="684" spans="1:5" ht="12" customHeight="1">
      <c r="A684" s="508"/>
      <c r="B684" s="508"/>
      <c r="C684" s="52" t="s">
        <v>423</v>
      </c>
      <c r="D684" s="53">
        <v>2</v>
      </c>
      <c r="E684" s="54">
        <v>1840.3200000000002</v>
      </c>
    </row>
    <row r="685" spans="1:5" ht="12" customHeight="1">
      <c r="A685" s="508"/>
      <c r="B685" s="508"/>
      <c r="C685" s="52" t="s">
        <v>496</v>
      </c>
      <c r="D685" s="53">
        <v>8</v>
      </c>
      <c r="E685" s="54">
        <v>12824</v>
      </c>
    </row>
    <row r="686" spans="1:5" ht="12" customHeight="1">
      <c r="A686" s="508"/>
      <c r="B686" s="508"/>
      <c r="C686" s="52" t="s">
        <v>445</v>
      </c>
      <c r="D686" s="53">
        <v>1</v>
      </c>
      <c r="E686" s="54">
        <v>1189.3600000000001</v>
      </c>
    </row>
    <row r="687" spans="1:5" ht="12" customHeight="1">
      <c r="A687" s="508"/>
      <c r="B687" s="508"/>
      <c r="C687" s="52" t="s">
        <v>893</v>
      </c>
      <c r="D687" s="53">
        <v>1</v>
      </c>
      <c r="E687" s="54">
        <v>386.20000000000005</v>
      </c>
    </row>
    <row r="688" spans="1:5" ht="12" customHeight="1">
      <c r="A688" s="508"/>
      <c r="B688" s="508"/>
      <c r="C688" s="52" t="s">
        <v>710</v>
      </c>
      <c r="D688" s="53">
        <v>9</v>
      </c>
      <c r="E688" s="54">
        <v>2840.85</v>
      </c>
    </row>
    <row r="689" spans="1:5" ht="12" customHeight="1">
      <c r="A689" s="508"/>
      <c r="B689" s="507" t="s">
        <v>894</v>
      </c>
      <c r="C689" s="507"/>
      <c r="D689" s="55">
        <f>SUM(D678:D688)</f>
        <v>60</v>
      </c>
      <c r="E689" s="56">
        <f>SUM(E678:E688)</f>
        <v>57302.45</v>
      </c>
    </row>
    <row r="690" spans="1:5" ht="12" customHeight="1">
      <c r="A690" s="508"/>
      <c r="B690" s="508" t="s">
        <v>116</v>
      </c>
      <c r="C690" s="52" t="s">
        <v>418</v>
      </c>
      <c r="D690" s="53">
        <v>1</v>
      </c>
      <c r="E690" s="54">
        <v>613.14</v>
      </c>
    </row>
    <row r="691" spans="1:5" ht="12" customHeight="1">
      <c r="A691" s="508"/>
      <c r="B691" s="508"/>
      <c r="C691" s="52" t="s">
        <v>464</v>
      </c>
      <c r="D691" s="53">
        <v>2</v>
      </c>
      <c r="E691" s="54">
        <v>1348.88</v>
      </c>
    </row>
    <row r="692" spans="1:5" ht="12" customHeight="1">
      <c r="A692" s="508"/>
      <c r="B692" s="508"/>
      <c r="C692" s="52" t="s">
        <v>419</v>
      </c>
      <c r="D692" s="53">
        <v>22</v>
      </c>
      <c r="E692" s="54">
        <v>30613.879999999997</v>
      </c>
    </row>
    <row r="693" spans="1:5" ht="12" customHeight="1">
      <c r="A693" s="508"/>
      <c r="B693" s="508"/>
      <c r="C693" s="52" t="s">
        <v>457</v>
      </c>
      <c r="D693" s="53">
        <v>2</v>
      </c>
      <c r="E693" s="54">
        <v>944.86</v>
      </c>
    </row>
    <row r="694" spans="1:5" ht="12" customHeight="1">
      <c r="A694" s="508"/>
      <c r="B694" s="508"/>
      <c r="C694" s="52" t="s">
        <v>492</v>
      </c>
      <c r="D694" s="53">
        <v>3</v>
      </c>
      <c r="E694" s="54">
        <v>1524.72</v>
      </c>
    </row>
    <row r="695" spans="1:5" ht="12" customHeight="1">
      <c r="A695" s="508"/>
      <c r="B695" s="508"/>
      <c r="C695" s="52" t="s">
        <v>420</v>
      </c>
      <c r="D695" s="53">
        <v>1</v>
      </c>
      <c r="E695" s="54">
        <v>631.88</v>
      </c>
    </row>
    <row r="696" spans="1:5" ht="12" customHeight="1">
      <c r="A696" s="508"/>
      <c r="B696" s="508"/>
      <c r="C696" s="52" t="s">
        <v>436</v>
      </c>
      <c r="D696" s="53">
        <v>2</v>
      </c>
      <c r="E696" s="54">
        <v>1704.08</v>
      </c>
    </row>
    <row r="697" spans="1:5" ht="12" customHeight="1">
      <c r="A697" s="508"/>
      <c r="B697" s="508"/>
      <c r="C697" s="52" t="s">
        <v>422</v>
      </c>
      <c r="D697" s="53">
        <v>5</v>
      </c>
      <c r="E697" s="54">
        <v>4455.1000000000004</v>
      </c>
    </row>
    <row r="698" spans="1:5" ht="12" customHeight="1">
      <c r="A698" s="508"/>
      <c r="B698" s="508"/>
      <c r="C698" s="52" t="s">
        <v>437</v>
      </c>
      <c r="D698" s="53">
        <v>7</v>
      </c>
      <c r="E698" s="54">
        <v>6089.8600000000006</v>
      </c>
    </row>
    <row r="699" spans="1:5" ht="12" customHeight="1">
      <c r="A699" s="508"/>
      <c r="B699" s="508"/>
      <c r="C699" s="52" t="s">
        <v>424</v>
      </c>
      <c r="D699" s="53">
        <v>6</v>
      </c>
      <c r="E699" s="54">
        <v>7608.36</v>
      </c>
    </row>
    <row r="700" spans="1:5" ht="12" customHeight="1">
      <c r="A700" s="508"/>
      <c r="B700" s="508"/>
      <c r="C700" s="52" t="s">
        <v>426</v>
      </c>
      <c r="D700" s="53">
        <v>5</v>
      </c>
      <c r="E700" s="54">
        <v>5289.4000000000005</v>
      </c>
    </row>
    <row r="701" spans="1:5" ht="12" customHeight="1">
      <c r="A701" s="508"/>
      <c r="B701" s="508"/>
      <c r="C701" s="52" t="s">
        <v>496</v>
      </c>
      <c r="D701" s="53">
        <v>2</v>
      </c>
      <c r="E701" s="54">
        <v>3206</v>
      </c>
    </row>
    <row r="702" spans="1:5" ht="12" customHeight="1">
      <c r="A702" s="508"/>
      <c r="B702" s="508"/>
      <c r="C702" s="52" t="s">
        <v>454</v>
      </c>
      <c r="D702" s="53">
        <v>1</v>
      </c>
      <c r="E702" s="54">
        <v>509.86</v>
      </c>
    </row>
    <row r="703" spans="1:5" ht="12" customHeight="1">
      <c r="A703" s="508"/>
      <c r="B703" s="508"/>
      <c r="C703" s="52" t="s">
        <v>895</v>
      </c>
      <c r="D703" s="53">
        <v>1</v>
      </c>
      <c r="E703" s="54">
        <v>450.83000000000004</v>
      </c>
    </row>
    <row r="704" spans="1:5" ht="12" customHeight="1">
      <c r="A704" s="508"/>
      <c r="B704" s="508"/>
      <c r="C704" s="52" t="s">
        <v>429</v>
      </c>
      <c r="D704" s="53">
        <v>3</v>
      </c>
      <c r="E704" s="54">
        <v>1541.8200000000002</v>
      </c>
    </row>
    <row r="705" spans="1:5" ht="12" customHeight="1">
      <c r="A705" s="508"/>
      <c r="B705" s="508"/>
      <c r="C705" s="52" t="s">
        <v>430</v>
      </c>
      <c r="D705" s="53">
        <v>3</v>
      </c>
      <c r="E705" s="54">
        <v>919.41000000000008</v>
      </c>
    </row>
    <row r="706" spans="1:5" ht="12" customHeight="1">
      <c r="A706" s="508"/>
      <c r="B706" s="507" t="s">
        <v>626</v>
      </c>
      <c r="C706" s="507"/>
      <c r="D706" s="55">
        <f>SUM(D690:D705)</f>
        <v>66</v>
      </c>
      <c r="E706" s="56">
        <f>SUM(E690:E705)</f>
        <v>67452.08</v>
      </c>
    </row>
    <row r="707" spans="1:5" ht="12" customHeight="1">
      <c r="A707" s="508"/>
      <c r="B707" s="57" t="s">
        <v>117</v>
      </c>
      <c r="C707" s="52" t="s">
        <v>453</v>
      </c>
      <c r="D707" s="53">
        <v>1</v>
      </c>
      <c r="E707" s="54">
        <v>874.92000000000007</v>
      </c>
    </row>
    <row r="708" spans="1:5" ht="12" customHeight="1">
      <c r="A708" s="508"/>
      <c r="B708" s="507" t="s">
        <v>896</v>
      </c>
      <c r="C708" s="507"/>
      <c r="D708" s="55">
        <v>1</v>
      </c>
      <c r="E708" s="56">
        <v>874.92000000000007</v>
      </c>
    </row>
    <row r="709" spans="1:5" ht="12" customHeight="1">
      <c r="A709" s="508"/>
      <c r="B709" s="508" t="s">
        <v>118</v>
      </c>
      <c r="C709" s="52" t="s">
        <v>463</v>
      </c>
      <c r="D709" s="53">
        <v>4</v>
      </c>
      <c r="E709" s="54">
        <v>2785.44</v>
      </c>
    </row>
    <row r="710" spans="1:5" ht="12" customHeight="1">
      <c r="A710" s="508"/>
      <c r="B710" s="508"/>
      <c r="C710" s="52" t="s">
        <v>418</v>
      </c>
      <c r="D710" s="53">
        <v>2</v>
      </c>
      <c r="E710" s="54">
        <v>1226.28</v>
      </c>
    </row>
    <row r="711" spans="1:5" ht="12" customHeight="1">
      <c r="A711" s="508"/>
      <c r="B711" s="508"/>
      <c r="C711" s="52" t="s">
        <v>419</v>
      </c>
      <c r="D711" s="53">
        <v>1</v>
      </c>
      <c r="E711" s="54">
        <v>1391.54</v>
      </c>
    </row>
    <row r="712" spans="1:5" ht="12" customHeight="1">
      <c r="A712" s="508"/>
      <c r="B712" s="508"/>
      <c r="C712" s="52" t="s">
        <v>436</v>
      </c>
      <c r="D712" s="53">
        <v>2</v>
      </c>
      <c r="E712" s="54">
        <v>1704.08</v>
      </c>
    </row>
    <row r="713" spans="1:5" ht="12" customHeight="1">
      <c r="A713" s="508"/>
      <c r="B713" s="508"/>
      <c r="C713" s="52" t="s">
        <v>422</v>
      </c>
      <c r="D713" s="53">
        <v>2</v>
      </c>
      <c r="E713" s="54">
        <v>1782.04</v>
      </c>
    </row>
    <row r="714" spans="1:5" ht="12" customHeight="1">
      <c r="A714" s="508"/>
      <c r="B714" s="508"/>
      <c r="C714" s="52" t="s">
        <v>437</v>
      </c>
      <c r="D714" s="53">
        <v>2</v>
      </c>
      <c r="E714" s="54">
        <v>1739.96</v>
      </c>
    </row>
    <row r="715" spans="1:5" ht="12" customHeight="1">
      <c r="A715" s="508"/>
      <c r="B715" s="508"/>
      <c r="C715" s="52" t="s">
        <v>424</v>
      </c>
      <c r="D715" s="53">
        <v>3</v>
      </c>
      <c r="E715" s="54">
        <v>3804.18</v>
      </c>
    </row>
    <row r="716" spans="1:5" ht="12" customHeight="1">
      <c r="A716" s="508"/>
      <c r="B716" s="508"/>
      <c r="C716" s="52" t="s">
        <v>426</v>
      </c>
      <c r="D716" s="53">
        <v>1</v>
      </c>
      <c r="E716" s="54">
        <v>1057.8800000000001</v>
      </c>
    </row>
    <row r="717" spans="1:5" ht="12" customHeight="1">
      <c r="A717" s="508"/>
      <c r="B717" s="508"/>
      <c r="C717" s="52" t="s">
        <v>496</v>
      </c>
      <c r="D717" s="53">
        <v>2</v>
      </c>
      <c r="E717" s="54">
        <v>3206</v>
      </c>
    </row>
    <row r="718" spans="1:5" ht="12" customHeight="1">
      <c r="A718" s="508"/>
      <c r="B718" s="508"/>
      <c r="C718" s="52" t="s">
        <v>455</v>
      </c>
      <c r="D718" s="53">
        <v>1</v>
      </c>
      <c r="E718" s="54">
        <v>438.24</v>
      </c>
    </row>
    <row r="719" spans="1:5" ht="12" customHeight="1">
      <c r="A719" s="508"/>
      <c r="B719" s="508"/>
      <c r="C719" s="52" t="s">
        <v>429</v>
      </c>
      <c r="D719" s="53">
        <v>1</v>
      </c>
      <c r="E719" s="54">
        <v>513.94000000000005</v>
      </c>
    </row>
    <row r="720" spans="1:5" ht="12" customHeight="1">
      <c r="A720" s="508"/>
      <c r="B720" s="508"/>
      <c r="C720" s="52" t="s">
        <v>431</v>
      </c>
      <c r="D720" s="53">
        <v>1</v>
      </c>
      <c r="E720" s="54">
        <v>3239.34</v>
      </c>
    </row>
    <row r="721" spans="1:5" ht="12" customHeight="1">
      <c r="A721" s="508"/>
      <c r="B721" s="507" t="s">
        <v>627</v>
      </c>
      <c r="C721" s="507"/>
      <c r="D721" s="55">
        <f>SUM(D709:D720)</f>
        <v>22</v>
      </c>
      <c r="E721" s="56">
        <f>SUM(E709:E720)</f>
        <v>22888.920000000002</v>
      </c>
    </row>
    <row r="722" spans="1:5" ht="12" customHeight="1">
      <c r="A722" s="508"/>
      <c r="B722" s="508" t="s">
        <v>119</v>
      </c>
      <c r="C722" s="52" t="s">
        <v>419</v>
      </c>
      <c r="D722" s="53">
        <v>1</v>
      </c>
      <c r="E722" s="54">
        <v>1391.54</v>
      </c>
    </row>
    <row r="723" spans="1:5" ht="12" customHeight="1">
      <c r="A723" s="508"/>
      <c r="B723" s="508"/>
      <c r="C723" s="52" t="s">
        <v>557</v>
      </c>
      <c r="D723" s="53">
        <v>1</v>
      </c>
      <c r="E723" s="54">
        <v>449.20000000000005</v>
      </c>
    </row>
    <row r="724" spans="1:5" ht="12" customHeight="1">
      <c r="A724" s="508"/>
      <c r="B724" s="507" t="s">
        <v>897</v>
      </c>
      <c r="C724" s="507"/>
      <c r="D724" s="55">
        <v>2</v>
      </c>
      <c r="E724" s="56">
        <v>1840.74</v>
      </c>
    </row>
    <row r="725" spans="1:5" ht="12" customHeight="1">
      <c r="A725" s="508"/>
      <c r="B725" s="508" t="s">
        <v>120</v>
      </c>
      <c r="C725" s="52" t="s">
        <v>418</v>
      </c>
      <c r="D725" s="53">
        <v>1</v>
      </c>
      <c r="E725" s="54">
        <v>613.14</v>
      </c>
    </row>
    <row r="726" spans="1:5" ht="12" customHeight="1">
      <c r="A726" s="508"/>
      <c r="B726" s="508"/>
      <c r="C726" s="52" t="s">
        <v>464</v>
      </c>
      <c r="D726" s="53">
        <v>4</v>
      </c>
      <c r="E726" s="54">
        <v>2697.76</v>
      </c>
    </row>
    <row r="727" spans="1:5" ht="12" customHeight="1">
      <c r="A727" s="508"/>
      <c r="B727" s="508"/>
      <c r="C727" s="52" t="s">
        <v>557</v>
      </c>
      <c r="D727" s="53">
        <v>5</v>
      </c>
      <c r="E727" s="54">
        <v>2246</v>
      </c>
    </row>
    <row r="728" spans="1:5" ht="12" customHeight="1">
      <c r="A728" s="508"/>
      <c r="B728" s="508"/>
      <c r="C728" s="52" t="s">
        <v>622</v>
      </c>
      <c r="D728" s="53">
        <v>2</v>
      </c>
      <c r="E728" s="54">
        <v>1491.8400000000001</v>
      </c>
    </row>
    <row r="729" spans="1:5" ht="12" customHeight="1">
      <c r="A729" s="508"/>
      <c r="B729" s="508"/>
      <c r="C729" s="52" t="s">
        <v>423</v>
      </c>
      <c r="D729" s="53">
        <v>1</v>
      </c>
      <c r="E729" s="54">
        <v>920.16000000000008</v>
      </c>
    </row>
    <row r="730" spans="1:5" ht="12" customHeight="1">
      <c r="A730" s="508"/>
      <c r="B730" s="508"/>
      <c r="C730" s="52" t="s">
        <v>424</v>
      </c>
      <c r="D730" s="53">
        <v>1</v>
      </c>
      <c r="E730" s="54">
        <v>1268.06</v>
      </c>
    </row>
    <row r="731" spans="1:5" ht="12" customHeight="1">
      <c r="A731" s="508"/>
      <c r="B731" s="508"/>
      <c r="C731" s="52" t="s">
        <v>445</v>
      </c>
      <c r="D731" s="53">
        <v>1</v>
      </c>
      <c r="E731" s="54">
        <v>1189.3600000000001</v>
      </c>
    </row>
    <row r="732" spans="1:5" ht="12" customHeight="1">
      <c r="A732" s="508"/>
      <c r="B732" s="508"/>
      <c r="C732" s="52" t="s">
        <v>540</v>
      </c>
      <c r="D732" s="53">
        <v>1</v>
      </c>
      <c r="E732" s="54">
        <v>966.74</v>
      </c>
    </row>
    <row r="733" spans="1:5" ht="12" customHeight="1">
      <c r="A733" s="508"/>
      <c r="B733" s="507" t="s">
        <v>898</v>
      </c>
      <c r="C733" s="507"/>
      <c r="D733" s="55">
        <f>SUM(D725:D732)</f>
        <v>16</v>
      </c>
      <c r="E733" s="56">
        <v>11393.06</v>
      </c>
    </row>
    <row r="734" spans="1:5" ht="12" customHeight="1">
      <c r="A734" s="508"/>
      <c r="B734" s="508" t="s">
        <v>121</v>
      </c>
      <c r="C734" s="52" t="s">
        <v>464</v>
      </c>
      <c r="D734" s="53">
        <v>1</v>
      </c>
      <c r="E734" s="54">
        <v>674.44</v>
      </c>
    </row>
    <row r="735" spans="1:5" ht="12" customHeight="1">
      <c r="A735" s="508"/>
      <c r="B735" s="508"/>
      <c r="C735" s="52" t="s">
        <v>419</v>
      </c>
      <c r="D735" s="53">
        <v>3</v>
      </c>
      <c r="E735" s="54">
        <v>4174.62</v>
      </c>
    </row>
    <row r="736" spans="1:5" ht="12" customHeight="1">
      <c r="A736" s="508"/>
      <c r="B736" s="508"/>
      <c r="C736" s="52" t="s">
        <v>422</v>
      </c>
      <c r="D736" s="53">
        <v>1</v>
      </c>
      <c r="E736" s="54">
        <v>891.02</v>
      </c>
    </row>
    <row r="737" spans="1:5" ht="12" customHeight="1">
      <c r="A737" s="508"/>
      <c r="B737" s="508"/>
      <c r="C737" s="52" t="s">
        <v>437</v>
      </c>
      <c r="D737" s="53">
        <v>1</v>
      </c>
      <c r="E737" s="54">
        <v>869.98</v>
      </c>
    </row>
    <row r="738" spans="1:5" ht="12" customHeight="1">
      <c r="A738" s="508"/>
      <c r="B738" s="508"/>
      <c r="C738" s="52" t="s">
        <v>454</v>
      </c>
      <c r="D738" s="53">
        <v>1</v>
      </c>
      <c r="E738" s="54">
        <v>509.86</v>
      </c>
    </row>
    <row r="739" spans="1:5" ht="12" customHeight="1">
      <c r="A739" s="508"/>
      <c r="B739" s="507" t="s">
        <v>628</v>
      </c>
      <c r="C739" s="507"/>
      <c r="D739" s="55">
        <f>SUM(D734:D738)</f>
        <v>7</v>
      </c>
      <c r="E739" s="56">
        <v>7119.9199999999992</v>
      </c>
    </row>
    <row r="740" spans="1:5" ht="12" customHeight="1">
      <c r="A740" s="508"/>
      <c r="B740" s="508" t="s">
        <v>122</v>
      </c>
      <c r="C740" s="52" t="s">
        <v>418</v>
      </c>
      <c r="D740" s="53">
        <v>1</v>
      </c>
      <c r="E740" s="54">
        <v>613.14</v>
      </c>
    </row>
    <row r="741" spans="1:5" ht="12" customHeight="1">
      <c r="A741" s="508"/>
      <c r="B741" s="508"/>
      <c r="C741" s="52" t="s">
        <v>464</v>
      </c>
      <c r="D741" s="53">
        <v>10</v>
      </c>
      <c r="E741" s="54">
        <v>6744.4000000000005</v>
      </c>
    </row>
    <row r="742" spans="1:5" ht="12" customHeight="1">
      <c r="A742" s="508"/>
      <c r="B742" s="508"/>
      <c r="C742" s="52" t="s">
        <v>419</v>
      </c>
      <c r="D742" s="53">
        <v>1</v>
      </c>
      <c r="E742" s="54">
        <v>1391.54</v>
      </c>
    </row>
    <row r="743" spans="1:5" ht="12" customHeight="1">
      <c r="A743" s="508"/>
      <c r="B743" s="508"/>
      <c r="C743" s="52" t="s">
        <v>449</v>
      </c>
      <c r="D743" s="53">
        <v>1</v>
      </c>
      <c r="E743" s="54">
        <v>1386.1</v>
      </c>
    </row>
    <row r="744" spans="1:5" ht="12" customHeight="1">
      <c r="A744" s="508"/>
      <c r="B744" s="508"/>
      <c r="C744" s="52" t="s">
        <v>422</v>
      </c>
      <c r="D744" s="53">
        <v>1</v>
      </c>
      <c r="E744" s="54">
        <v>891.02</v>
      </c>
    </row>
    <row r="745" spans="1:5" ht="12" customHeight="1">
      <c r="A745" s="508"/>
      <c r="B745" s="508"/>
      <c r="C745" s="52" t="s">
        <v>445</v>
      </c>
      <c r="D745" s="53">
        <v>1</v>
      </c>
      <c r="E745" s="54">
        <v>1189.3600000000001</v>
      </c>
    </row>
    <row r="746" spans="1:5" ht="12" customHeight="1">
      <c r="A746" s="508"/>
      <c r="B746" s="507" t="s">
        <v>899</v>
      </c>
      <c r="C746" s="507"/>
      <c r="D746" s="55">
        <f>SUM(D740:D745)</f>
        <v>15</v>
      </c>
      <c r="E746" s="56">
        <v>12215.560000000003</v>
      </c>
    </row>
    <row r="747" spans="1:5" ht="12" customHeight="1">
      <c r="A747" s="508"/>
      <c r="B747" s="508" t="s">
        <v>123</v>
      </c>
      <c r="C747" s="52" t="s">
        <v>463</v>
      </c>
      <c r="D747" s="53">
        <v>31</v>
      </c>
      <c r="E747" s="54">
        <v>21587.16</v>
      </c>
    </row>
    <row r="748" spans="1:5" ht="12" customHeight="1">
      <c r="A748" s="508"/>
      <c r="B748" s="508"/>
      <c r="C748" s="52" t="s">
        <v>418</v>
      </c>
      <c r="D748" s="53">
        <v>2</v>
      </c>
      <c r="E748" s="54">
        <v>1226.28</v>
      </c>
    </row>
    <row r="749" spans="1:5" ht="12" customHeight="1">
      <c r="A749" s="508"/>
      <c r="B749" s="508"/>
      <c r="C749" s="52" t="s">
        <v>464</v>
      </c>
      <c r="D749" s="53">
        <v>61</v>
      </c>
      <c r="E749" s="54">
        <v>41140.840000000004</v>
      </c>
    </row>
    <row r="750" spans="1:5" ht="12" customHeight="1">
      <c r="A750" s="508"/>
      <c r="B750" s="508"/>
      <c r="C750" s="52" t="s">
        <v>419</v>
      </c>
      <c r="D750" s="53">
        <v>39</v>
      </c>
      <c r="E750" s="54">
        <v>54270.06</v>
      </c>
    </row>
    <row r="751" spans="1:5" ht="12" customHeight="1">
      <c r="A751" s="508"/>
      <c r="B751" s="508"/>
      <c r="C751" s="52" t="s">
        <v>449</v>
      </c>
      <c r="D751" s="53">
        <v>1</v>
      </c>
      <c r="E751" s="54">
        <v>1386.1</v>
      </c>
    </row>
    <row r="752" spans="1:5" ht="12" customHeight="1">
      <c r="A752" s="508"/>
      <c r="B752" s="508"/>
      <c r="C752" s="52" t="s">
        <v>457</v>
      </c>
      <c r="D752" s="53">
        <v>4</v>
      </c>
      <c r="E752" s="54">
        <v>1889.72</v>
      </c>
    </row>
    <row r="753" spans="1:5" ht="12" customHeight="1">
      <c r="A753" s="508"/>
      <c r="B753" s="508"/>
      <c r="C753" s="52" t="s">
        <v>557</v>
      </c>
      <c r="D753" s="53">
        <v>6</v>
      </c>
      <c r="E753" s="54">
        <v>2695.2000000000003</v>
      </c>
    </row>
    <row r="754" spans="1:5" ht="12" customHeight="1">
      <c r="A754" s="508"/>
      <c r="B754" s="508"/>
      <c r="C754" s="52" t="s">
        <v>433</v>
      </c>
      <c r="D754" s="53">
        <v>2</v>
      </c>
      <c r="E754" s="54">
        <v>2239.48</v>
      </c>
    </row>
    <row r="755" spans="1:5" ht="12" customHeight="1">
      <c r="A755" s="508"/>
      <c r="B755" s="508"/>
      <c r="C755" s="52" t="s">
        <v>436</v>
      </c>
      <c r="D755" s="53">
        <v>3</v>
      </c>
      <c r="E755" s="54">
        <v>2556.12</v>
      </c>
    </row>
    <row r="756" spans="1:5" ht="12" customHeight="1">
      <c r="A756" s="508"/>
      <c r="B756" s="508"/>
      <c r="C756" s="52" t="s">
        <v>422</v>
      </c>
      <c r="D756" s="53">
        <v>6</v>
      </c>
      <c r="E756" s="54">
        <v>5346.12</v>
      </c>
    </row>
    <row r="757" spans="1:5" ht="12" customHeight="1">
      <c r="A757" s="508"/>
      <c r="B757" s="508"/>
      <c r="C757" s="52" t="s">
        <v>437</v>
      </c>
      <c r="D757" s="53">
        <v>8</v>
      </c>
      <c r="E757" s="54">
        <v>6959.84</v>
      </c>
    </row>
    <row r="758" spans="1:5" ht="12" customHeight="1">
      <c r="A758" s="508"/>
      <c r="B758" s="508"/>
      <c r="C758" s="52" t="s">
        <v>424</v>
      </c>
      <c r="D758" s="53">
        <v>15</v>
      </c>
      <c r="E758" s="54">
        <v>19020.899999999998</v>
      </c>
    </row>
    <row r="759" spans="1:5" ht="12" customHeight="1">
      <c r="A759" s="508"/>
      <c r="B759" s="508"/>
      <c r="C759" s="52" t="s">
        <v>426</v>
      </c>
      <c r="D759" s="53">
        <v>2</v>
      </c>
      <c r="E759" s="54">
        <v>2115.7600000000002</v>
      </c>
    </row>
    <row r="760" spans="1:5" ht="12" customHeight="1">
      <c r="A760" s="508"/>
      <c r="B760" s="507" t="s">
        <v>629</v>
      </c>
      <c r="C760" s="507"/>
      <c r="D760" s="55">
        <f>SUM(D747:D759)</f>
        <v>180</v>
      </c>
      <c r="E760" s="56">
        <v>162433.57999999999</v>
      </c>
    </row>
    <row r="761" spans="1:5" ht="12" customHeight="1">
      <c r="A761" s="508"/>
      <c r="B761" s="508" t="s">
        <v>124</v>
      </c>
      <c r="C761" s="52" t="s">
        <v>418</v>
      </c>
      <c r="D761" s="53">
        <v>1</v>
      </c>
      <c r="E761" s="54">
        <v>613.14</v>
      </c>
    </row>
    <row r="762" spans="1:5" ht="12" customHeight="1">
      <c r="A762" s="508"/>
      <c r="B762" s="508"/>
      <c r="C762" s="52" t="s">
        <v>419</v>
      </c>
      <c r="D762" s="53">
        <v>1</v>
      </c>
      <c r="E762" s="54">
        <v>1391.54</v>
      </c>
    </row>
    <row r="763" spans="1:5" ht="12" customHeight="1">
      <c r="A763" s="508"/>
      <c r="B763" s="508"/>
      <c r="C763" s="52" t="s">
        <v>449</v>
      </c>
      <c r="D763" s="53">
        <v>6</v>
      </c>
      <c r="E763" s="54">
        <v>8316.5999999999985</v>
      </c>
    </row>
    <row r="764" spans="1:5" ht="12" customHeight="1">
      <c r="A764" s="508"/>
      <c r="B764" s="508"/>
      <c r="C764" s="52" t="s">
        <v>457</v>
      </c>
      <c r="D764" s="53">
        <v>1</v>
      </c>
      <c r="E764" s="54">
        <v>472.43</v>
      </c>
    </row>
    <row r="765" spans="1:5" ht="12" customHeight="1">
      <c r="A765" s="508"/>
      <c r="B765" s="508"/>
      <c r="C765" s="52" t="s">
        <v>557</v>
      </c>
      <c r="D765" s="53">
        <v>1</v>
      </c>
      <c r="E765" s="54">
        <v>449.20000000000005</v>
      </c>
    </row>
    <row r="766" spans="1:5" ht="12" customHeight="1">
      <c r="A766" s="508"/>
      <c r="B766" s="508"/>
      <c r="C766" s="52" t="s">
        <v>436</v>
      </c>
      <c r="D766" s="53">
        <v>1</v>
      </c>
      <c r="E766" s="54">
        <v>852.04</v>
      </c>
    </row>
    <row r="767" spans="1:5" ht="12" customHeight="1">
      <c r="A767" s="508"/>
      <c r="B767" s="508"/>
      <c r="C767" s="52" t="s">
        <v>422</v>
      </c>
      <c r="D767" s="53">
        <v>1</v>
      </c>
      <c r="E767" s="54">
        <v>891.02</v>
      </c>
    </row>
    <row r="768" spans="1:5" ht="12" customHeight="1">
      <c r="A768" s="508"/>
      <c r="B768" s="508"/>
      <c r="C768" s="52" t="s">
        <v>437</v>
      </c>
      <c r="D768" s="53">
        <v>3</v>
      </c>
      <c r="E768" s="54">
        <v>2609.94</v>
      </c>
    </row>
    <row r="769" spans="1:5" ht="12" customHeight="1">
      <c r="A769" s="508"/>
      <c r="B769" s="508"/>
      <c r="C769" s="52" t="s">
        <v>423</v>
      </c>
      <c r="D769" s="53">
        <v>2</v>
      </c>
      <c r="E769" s="54">
        <v>1840.3200000000002</v>
      </c>
    </row>
    <row r="770" spans="1:5" ht="12" customHeight="1">
      <c r="A770" s="508"/>
      <c r="B770" s="508"/>
      <c r="C770" s="52" t="s">
        <v>424</v>
      </c>
      <c r="D770" s="53">
        <v>8</v>
      </c>
      <c r="E770" s="54">
        <v>10144.48</v>
      </c>
    </row>
    <row r="771" spans="1:5" ht="12" customHeight="1">
      <c r="A771" s="508"/>
      <c r="B771" s="508"/>
      <c r="C771" s="52" t="s">
        <v>425</v>
      </c>
      <c r="D771" s="53">
        <v>2</v>
      </c>
      <c r="E771" s="54">
        <v>678.04</v>
      </c>
    </row>
    <row r="772" spans="1:5" ht="12" customHeight="1">
      <c r="A772" s="508"/>
      <c r="B772" s="508"/>
      <c r="C772" s="52" t="s">
        <v>453</v>
      </c>
      <c r="D772" s="53">
        <v>1</v>
      </c>
      <c r="E772" s="54">
        <v>874.92000000000007</v>
      </c>
    </row>
    <row r="773" spans="1:5" ht="12" customHeight="1">
      <c r="A773" s="508"/>
      <c r="B773" s="508"/>
      <c r="C773" s="52" t="s">
        <v>455</v>
      </c>
      <c r="D773" s="53">
        <v>2</v>
      </c>
      <c r="E773" s="54">
        <v>876.48</v>
      </c>
    </row>
    <row r="774" spans="1:5" ht="12" customHeight="1">
      <c r="A774" s="508"/>
      <c r="B774" s="508"/>
      <c r="C774" s="52" t="s">
        <v>427</v>
      </c>
      <c r="D774" s="53">
        <v>2</v>
      </c>
      <c r="E774" s="54">
        <v>4006.84</v>
      </c>
    </row>
    <row r="775" spans="1:5" ht="12" customHeight="1">
      <c r="A775" s="508"/>
      <c r="B775" s="508"/>
      <c r="C775" s="52" t="s">
        <v>893</v>
      </c>
      <c r="D775" s="53">
        <v>1</v>
      </c>
      <c r="E775" s="54">
        <v>386.20000000000005</v>
      </c>
    </row>
    <row r="776" spans="1:5" ht="12" customHeight="1">
      <c r="A776" s="508"/>
      <c r="B776" s="507" t="s">
        <v>630</v>
      </c>
      <c r="C776" s="507"/>
      <c r="D776" s="55">
        <f>SUM(D761:D775)</f>
        <v>33</v>
      </c>
      <c r="E776" s="56">
        <v>34403.19</v>
      </c>
    </row>
    <row r="777" spans="1:5" ht="12" customHeight="1">
      <c r="A777" s="508"/>
      <c r="B777" s="508" t="s">
        <v>125</v>
      </c>
      <c r="C777" s="52" t="s">
        <v>463</v>
      </c>
      <c r="D777" s="53">
        <v>13</v>
      </c>
      <c r="E777" s="54">
        <v>9052.68</v>
      </c>
    </row>
    <row r="778" spans="1:5" ht="12" customHeight="1">
      <c r="A778" s="508"/>
      <c r="B778" s="508"/>
      <c r="C778" s="52" t="s">
        <v>418</v>
      </c>
      <c r="D778" s="53">
        <v>7</v>
      </c>
      <c r="E778" s="54">
        <v>4291.9799999999996</v>
      </c>
    </row>
    <row r="779" spans="1:5" ht="12" customHeight="1">
      <c r="A779" s="508"/>
      <c r="B779" s="508"/>
      <c r="C779" s="52" t="s">
        <v>464</v>
      </c>
      <c r="D779" s="53">
        <v>19</v>
      </c>
      <c r="E779" s="54">
        <v>12814.36</v>
      </c>
    </row>
    <row r="780" spans="1:5" ht="12" customHeight="1">
      <c r="A780" s="508"/>
      <c r="B780" s="508"/>
      <c r="C780" s="52" t="s">
        <v>518</v>
      </c>
      <c r="D780" s="53">
        <v>1</v>
      </c>
      <c r="E780" s="54">
        <v>3082.6800000000003</v>
      </c>
    </row>
    <row r="781" spans="1:5" ht="12" customHeight="1">
      <c r="A781" s="508"/>
      <c r="B781" s="508"/>
      <c r="C781" s="52" t="s">
        <v>419</v>
      </c>
      <c r="D781" s="53">
        <v>28</v>
      </c>
      <c r="E781" s="54">
        <v>38963.119999999995</v>
      </c>
    </row>
    <row r="782" spans="1:5" ht="12" customHeight="1">
      <c r="A782" s="508"/>
      <c r="B782" s="508"/>
      <c r="C782" s="52" t="s">
        <v>457</v>
      </c>
      <c r="D782" s="53">
        <v>14</v>
      </c>
      <c r="E782" s="54">
        <v>6614.02</v>
      </c>
    </row>
    <row r="783" spans="1:5" ht="12" customHeight="1">
      <c r="A783" s="508"/>
      <c r="B783" s="508"/>
      <c r="C783" s="52" t="s">
        <v>557</v>
      </c>
      <c r="D783" s="53">
        <v>1</v>
      </c>
      <c r="E783" s="54">
        <v>449.20000000000005</v>
      </c>
    </row>
    <row r="784" spans="1:5" ht="12" customHeight="1">
      <c r="A784" s="508"/>
      <c r="B784" s="508"/>
      <c r="C784" s="52" t="s">
        <v>622</v>
      </c>
      <c r="D784" s="53">
        <v>1</v>
      </c>
      <c r="E784" s="54">
        <v>745.92000000000007</v>
      </c>
    </row>
    <row r="785" spans="1:5" ht="12" customHeight="1">
      <c r="A785" s="508"/>
      <c r="B785" s="508"/>
      <c r="C785" s="52" t="s">
        <v>441</v>
      </c>
      <c r="D785" s="53">
        <v>1</v>
      </c>
      <c r="E785" s="54">
        <v>45</v>
      </c>
    </row>
    <row r="786" spans="1:5" ht="12" customHeight="1">
      <c r="A786" s="508"/>
      <c r="B786" s="508"/>
      <c r="C786" s="52" t="s">
        <v>519</v>
      </c>
      <c r="D786" s="53">
        <v>2</v>
      </c>
      <c r="E786" s="54">
        <v>287.44</v>
      </c>
    </row>
    <row r="787" spans="1:5" ht="12" customHeight="1">
      <c r="A787" s="508"/>
      <c r="B787" s="508"/>
      <c r="C787" s="52" t="s">
        <v>490</v>
      </c>
      <c r="D787" s="53">
        <v>1</v>
      </c>
      <c r="E787" s="54">
        <v>326.20000000000005</v>
      </c>
    </row>
    <row r="788" spans="1:5" ht="12" customHeight="1">
      <c r="A788" s="508"/>
      <c r="B788" s="508"/>
      <c r="C788" s="52" t="s">
        <v>491</v>
      </c>
      <c r="D788" s="53">
        <v>3</v>
      </c>
      <c r="E788" s="54">
        <v>1929</v>
      </c>
    </row>
    <row r="789" spans="1:5" ht="12" customHeight="1">
      <c r="A789" s="508"/>
      <c r="B789" s="508"/>
      <c r="C789" s="52" t="s">
        <v>527</v>
      </c>
      <c r="D789" s="53">
        <v>12</v>
      </c>
      <c r="E789" s="54">
        <v>6516</v>
      </c>
    </row>
    <row r="790" spans="1:5" ht="12" customHeight="1">
      <c r="A790" s="508"/>
      <c r="B790" s="508"/>
      <c r="C790" s="52" t="s">
        <v>492</v>
      </c>
      <c r="D790" s="53">
        <v>1</v>
      </c>
      <c r="E790" s="54">
        <v>508.24</v>
      </c>
    </row>
    <row r="791" spans="1:5" ht="12" customHeight="1">
      <c r="A791" s="508"/>
      <c r="B791" s="508"/>
      <c r="C791" s="52" t="s">
        <v>420</v>
      </c>
      <c r="D791" s="53">
        <v>3</v>
      </c>
      <c r="E791" s="54">
        <v>1895.6399999999999</v>
      </c>
    </row>
    <row r="792" spans="1:5" ht="12" customHeight="1">
      <c r="A792" s="508"/>
      <c r="B792" s="508"/>
      <c r="C792" s="52" t="s">
        <v>528</v>
      </c>
      <c r="D792" s="53">
        <v>2</v>
      </c>
      <c r="E792" s="54">
        <v>1446.16</v>
      </c>
    </row>
    <row r="793" spans="1:5" ht="12" customHeight="1">
      <c r="A793" s="508"/>
      <c r="B793" s="508"/>
      <c r="C793" s="52" t="s">
        <v>421</v>
      </c>
      <c r="D793" s="53">
        <v>1</v>
      </c>
      <c r="E793" s="54">
        <v>1079.8400000000001</v>
      </c>
    </row>
    <row r="794" spans="1:5" ht="12" customHeight="1">
      <c r="A794" s="508"/>
      <c r="B794" s="508"/>
      <c r="C794" s="52" t="s">
        <v>436</v>
      </c>
      <c r="D794" s="53">
        <v>2</v>
      </c>
      <c r="E794" s="54">
        <v>1704.08</v>
      </c>
    </row>
    <row r="795" spans="1:5" ht="12" customHeight="1">
      <c r="A795" s="508"/>
      <c r="B795" s="508"/>
      <c r="C795" s="52" t="s">
        <v>422</v>
      </c>
      <c r="D795" s="53">
        <v>5</v>
      </c>
      <c r="E795" s="54">
        <v>4455.1000000000004</v>
      </c>
    </row>
    <row r="796" spans="1:5" ht="12" customHeight="1">
      <c r="A796" s="508"/>
      <c r="B796" s="508"/>
      <c r="C796" s="52" t="s">
        <v>437</v>
      </c>
      <c r="D796" s="53">
        <v>12</v>
      </c>
      <c r="E796" s="54">
        <v>10439.76</v>
      </c>
    </row>
    <row r="797" spans="1:5" ht="12" customHeight="1">
      <c r="A797" s="508"/>
      <c r="B797" s="508"/>
      <c r="C797" s="52" t="s">
        <v>423</v>
      </c>
      <c r="D797" s="53">
        <v>1</v>
      </c>
      <c r="E797" s="54">
        <v>920.16000000000008</v>
      </c>
    </row>
    <row r="798" spans="1:5" ht="12" customHeight="1">
      <c r="A798" s="508"/>
      <c r="B798" s="508"/>
      <c r="C798" s="52" t="s">
        <v>424</v>
      </c>
      <c r="D798" s="53">
        <v>13</v>
      </c>
      <c r="E798" s="54">
        <v>16484.78</v>
      </c>
    </row>
    <row r="799" spans="1:5" ht="12" customHeight="1">
      <c r="A799" s="508"/>
      <c r="B799" s="508"/>
      <c r="C799" s="52" t="s">
        <v>425</v>
      </c>
      <c r="D799" s="53">
        <v>65</v>
      </c>
      <c r="E799" s="54">
        <v>22036.3</v>
      </c>
    </row>
    <row r="800" spans="1:5" ht="12" customHeight="1">
      <c r="A800" s="508"/>
      <c r="B800" s="508"/>
      <c r="C800" s="52" t="s">
        <v>426</v>
      </c>
      <c r="D800" s="53">
        <v>11</v>
      </c>
      <c r="E800" s="54">
        <v>11636.68</v>
      </c>
    </row>
    <row r="801" spans="1:5" ht="12" customHeight="1">
      <c r="A801" s="508"/>
      <c r="B801" s="508"/>
      <c r="C801" s="52" t="s">
        <v>454</v>
      </c>
      <c r="D801" s="53">
        <v>5</v>
      </c>
      <c r="E801" s="54">
        <v>2549.3000000000002</v>
      </c>
    </row>
    <row r="802" spans="1:5" ht="12" customHeight="1">
      <c r="A802" s="508"/>
      <c r="B802" s="508"/>
      <c r="C802" s="52" t="s">
        <v>473</v>
      </c>
      <c r="D802" s="53">
        <v>1</v>
      </c>
      <c r="E802" s="54">
        <v>770.64</v>
      </c>
    </row>
    <row r="803" spans="1:5" ht="12" customHeight="1">
      <c r="A803" s="508"/>
      <c r="B803" s="508"/>
      <c r="C803" s="52" t="s">
        <v>533</v>
      </c>
      <c r="D803" s="53">
        <v>2</v>
      </c>
      <c r="E803" s="54">
        <v>1028.3399999999999</v>
      </c>
    </row>
    <row r="804" spans="1:5" ht="12" customHeight="1">
      <c r="A804" s="508"/>
      <c r="B804" s="508"/>
      <c r="C804" s="52" t="s">
        <v>455</v>
      </c>
      <c r="D804" s="53">
        <v>3</v>
      </c>
      <c r="E804" s="54">
        <v>1314.72</v>
      </c>
    </row>
    <row r="805" spans="1:5" ht="12" customHeight="1">
      <c r="A805" s="508"/>
      <c r="B805" s="508"/>
      <c r="C805" s="52" t="s">
        <v>598</v>
      </c>
      <c r="D805" s="53">
        <v>1</v>
      </c>
      <c r="E805" s="54">
        <v>618.15</v>
      </c>
    </row>
    <row r="806" spans="1:5" ht="12" customHeight="1">
      <c r="A806" s="508"/>
      <c r="B806" s="508"/>
      <c r="C806" s="52" t="s">
        <v>479</v>
      </c>
      <c r="D806" s="53">
        <v>1</v>
      </c>
      <c r="E806" s="54">
        <v>372.53999999999996</v>
      </c>
    </row>
    <row r="807" spans="1:5" ht="12" customHeight="1">
      <c r="A807" s="508"/>
      <c r="B807" s="508"/>
      <c r="C807" s="52" t="s">
        <v>430</v>
      </c>
      <c r="D807" s="53">
        <v>3</v>
      </c>
      <c r="E807" s="54">
        <v>919.41000000000008</v>
      </c>
    </row>
    <row r="808" spans="1:5" ht="12" customHeight="1">
      <c r="A808" s="508"/>
      <c r="B808" s="507" t="s">
        <v>631</v>
      </c>
      <c r="C808" s="507"/>
      <c r="D808" s="55">
        <f>SUM(D777:D807)</f>
        <v>235</v>
      </c>
      <c r="E808" s="56">
        <v>165297.44</v>
      </c>
    </row>
    <row r="809" spans="1:5" ht="12" customHeight="1">
      <c r="A809" s="508"/>
      <c r="B809" s="508" t="s">
        <v>126</v>
      </c>
      <c r="C809" s="52" t="s">
        <v>419</v>
      </c>
      <c r="D809" s="53">
        <v>11</v>
      </c>
      <c r="E809" s="54">
        <v>15306.939999999999</v>
      </c>
    </row>
    <row r="810" spans="1:5" ht="12" customHeight="1">
      <c r="A810" s="508"/>
      <c r="B810" s="508"/>
      <c r="C810" s="52" t="s">
        <v>449</v>
      </c>
      <c r="D810" s="53">
        <v>3</v>
      </c>
      <c r="E810" s="54">
        <v>4158.2999999999993</v>
      </c>
    </row>
    <row r="811" spans="1:5" ht="12" customHeight="1">
      <c r="A811" s="508"/>
      <c r="B811" s="508"/>
      <c r="C811" s="52" t="s">
        <v>557</v>
      </c>
      <c r="D811" s="53">
        <v>2</v>
      </c>
      <c r="E811" s="54">
        <v>898.40000000000009</v>
      </c>
    </row>
    <row r="812" spans="1:5" ht="12" customHeight="1">
      <c r="A812" s="508"/>
      <c r="B812" s="508"/>
      <c r="C812" s="52" t="s">
        <v>421</v>
      </c>
      <c r="D812" s="53">
        <v>1</v>
      </c>
      <c r="E812" s="54">
        <v>1079.8400000000001</v>
      </c>
    </row>
    <row r="813" spans="1:5" ht="12" customHeight="1">
      <c r="A813" s="508"/>
      <c r="B813" s="508"/>
      <c r="C813" s="52" t="s">
        <v>436</v>
      </c>
      <c r="D813" s="53">
        <v>3</v>
      </c>
      <c r="E813" s="54">
        <v>2556.12</v>
      </c>
    </row>
    <row r="814" spans="1:5" ht="12" customHeight="1">
      <c r="A814" s="508"/>
      <c r="B814" s="508"/>
      <c r="C814" s="52" t="s">
        <v>422</v>
      </c>
      <c r="D814" s="53">
        <v>6</v>
      </c>
      <c r="E814" s="54">
        <v>5346.12</v>
      </c>
    </row>
    <row r="815" spans="1:5" ht="12" customHeight="1">
      <c r="A815" s="508"/>
      <c r="B815" s="508"/>
      <c r="C815" s="52" t="s">
        <v>437</v>
      </c>
      <c r="D815" s="53">
        <v>11</v>
      </c>
      <c r="E815" s="54">
        <v>9569.7800000000007</v>
      </c>
    </row>
    <row r="816" spans="1:5" ht="12" customHeight="1">
      <c r="A816" s="508"/>
      <c r="B816" s="508"/>
      <c r="C816" s="52" t="s">
        <v>423</v>
      </c>
      <c r="D816" s="53">
        <v>2</v>
      </c>
      <c r="E816" s="54">
        <v>1840.3200000000002</v>
      </c>
    </row>
    <row r="817" spans="1:5" ht="12" customHeight="1">
      <c r="A817" s="508"/>
      <c r="B817" s="508"/>
      <c r="C817" s="52" t="s">
        <v>426</v>
      </c>
      <c r="D817" s="53">
        <v>3</v>
      </c>
      <c r="E817" s="54">
        <v>3173.6400000000003</v>
      </c>
    </row>
    <row r="818" spans="1:5" ht="12" customHeight="1">
      <c r="A818" s="508"/>
      <c r="B818" s="508"/>
      <c r="C818" s="52" t="s">
        <v>453</v>
      </c>
      <c r="D818" s="53">
        <v>1</v>
      </c>
      <c r="E818" s="54">
        <v>874.92000000000007</v>
      </c>
    </row>
    <row r="819" spans="1:5" ht="12" customHeight="1">
      <c r="A819" s="508"/>
      <c r="B819" s="508"/>
      <c r="C819" s="52" t="s">
        <v>496</v>
      </c>
      <c r="D819" s="53">
        <v>1</v>
      </c>
      <c r="E819" s="54">
        <v>1603</v>
      </c>
    </row>
    <row r="820" spans="1:5" ht="12" customHeight="1">
      <c r="A820" s="508"/>
      <c r="B820" s="508"/>
      <c r="C820" s="52" t="s">
        <v>454</v>
      </c>
      <c r="D820" s="53">
        <v>3</v>
      </c>
      <c r="E820" s="54">
        <v>1529.58</v>
      </c>
    </row>
    <row r="821" spans="1:5" ht="12" customHeight="1">
      <c r="A821" s="508"/>
      <c r="B821" s="508"/>
      <c r="C821" s="52" t="s">
        <v>455</v>
      </c>
      <c r="D821" s="53">
        <v>1</v>
      </c>
      <c r="E821" s="54">
        <v>438.24</v>
      </c>
    </row>
    <row r="822" spans="1:5" ht="12" customHeight="1">
      <c r="A822" s="508"/>
      <c r="B822" s="508"/>
      <c r="C822" s="52" t="s">
        <v>427</v>
      </c>
      <c r="D822" s="53">
        <v>1</v>
      </c>
      <c r="E822" s="54">
        <v>2003.42</v>
      </c>
    </row>
    <row r="823" spans="1:5" ht="12" customHeight="1">
      <c r="A823" s="508"/>
      <c r="B823" s="508"/>
      <c r="C823" s="52" t="s">
        <v>429</v>
      </c>
      <c r="D823" s="53">
        <v>2</v>
      </c>
      <c r="E823" s="54">
        <v>1027.8800000000001</v>
      </c>
    </row>
    <row r="824" spans="1:5" ht="12" customHeight="1">
      <c r="A824" s="508"/>
      <c r="B824" s="507" t="s">
        <v>900</v>
      </c>
      <c r="C824" s="507"/>
      <c r="D824" s="55">
        <f>SUM(D809:D823)</f>
        <v>51</v>
      </c>
      <c r="E824" s="56">
        <v>51406.499999999993</v>
      </c>
    </row>
    <row r="825" spans="1:5" ht="12" customHeight="1">
      <c r="A825" s="508"/>
      <c r="B825" s="508" t="s">
        <v>127</v>
      </c>
      <c r="C825" s="52" t="s">
        <v>463</v>
      </c>
      <c r="D825" s="53">
        <v>19</v>
      </c>
      <c r="E825" s="54">
        <v>13230.84</v>
      </c>
    </row>
    <row r="826" spans="1:5" ht="12" customHeight="1">
      <c r="A826" s="508"/>
      <c r="B826" s="508"/>
      <c r="C826" s="52" t="s">
        <v>418</v>
      </c>
      <c r="D826" s="53">
        <v>15</v>
      </c>
      <c r="E826" s="54">
        <v>9197.1</v>
      </c>
    </row>
    <row r="827" spans="1:5" ht="12" customHeight="1">
      <c r="A827" s="508"/>
      <c r="B827" s="508"/>
      <c r="C827" s="52" t="s">
        <v>464</v>
      </c>
      <c r="D827" s="53">
        <v>53</v>
      </c>
      <c r="E827" s="54">
        <v>35745.320000000007</v>
      </c>
    </row>
    <row r="828" spans="1:5" ht="12" customHeight="1">
      <c r="A828" s="508"/>
      <c r="B828" s="508"/>
      <c r="C828" s="52" t="s">
        <v>419</v>
      </c>
      <c r="D828" s="53">
        <v>49</v>
      </c>
      <c r="E828" s="54">
        <v>68185.459999999992</v>
      </c>
    </row>
    <row r="829" spans="1:5" ht="12" customHeight="1">
      <c r="A829" s="508"/>
      <c r="B829" s="508"/>
      <c r="C829" s="52" t="s">
        <v>457</v>
      </c>
      <c r="D829" s="53">
        <v>15</v>
      </c>
      <c r="E829" s="54">
        <v>7086.4500000000007</v>
      </c>
    </row>
    <row r="830" spans="1:5" ht="12" customHeight="1">
      <c r="A830" s="508"/>
      <c r="B830" s="508"/>
      <c r="C830" s="52" t="s">
        <v>557</v>
      </c>
      <c r="D830" s="53">
        <v>11</v>
      </c>
      <c r="E830" s="54">
        <v>4941.2000000000007</v>
      </c>
    </row>
    <row r="831" spans="1:5" ht="12" customHeight="1">
      <c r="A831" s="508"/>
      <c r="B831" s="508"/>
      <c r="C831" s="52" t="s">
        <v>519</v>
      </c>
      <c r="D831" s="53">
        <v>1</v>
      </c>
      <c r="E831" s="54">
        <v>143.72</v>
      </c>
    </row>
    <row r="832" spans="1:5" ht="12" customHeight="1">
      <c r="A832" s="508"/>
      <c r="B832" s="508"/>
      <c r="C832" s="52" t="s">
        <v>492</v>
      </c>
      <c r="D832" s="53">
        <v>2</v>
      </c>
      <c r="E832" s="54">
        <v>1016.48</v>
      </c>
    </row>
    <row r="833" spans="1:5" ht="12" customHeight="1">
      <c r="A833" s="508"/>
      <c r="B833" s="508"/>
      <c r="C833" s="52" t="s">
        <v>420</v>
      </c>
      <c r="D833" s="53">
        <v>14</v>
      </c>
      <c r="E833" s="54">
        <v>8846.32</v>
      </c>
    </row>
    <row r="834" spans="1:5" ht="12" customHeight="1">
      <c r="A834" s="508"/>
      <c r="B834" s="508"/>
      <c r="C834" s="52" t="s">
        <v>433</v>
      </c>
      <c r="D834" s="53">
        <v>1</v>
      </c>
      <c r="E834" s="54">
        <v>1119.74</v>
      </c>
    </row>
    <row r="835" spans="1:5" ht="12" customHeight="1">
      <c r="A835" s="508"/>
      <c r="B835" s="508"/>
      <c r="C835" s="52" t="s">
        <v>421</v>
      </c>
      <c r="D835" s="53">
        <v>4</v>
      </c>
      <c r="E835" s="54">
        <v>4319.3600000000006</v>
      </c>
    </row>
    <row r="836" spans="1:5" ht="12" customHeight="1">
      <c r="A836" s="508"/>
      <c r="B836" s="508"/>
      <c r="C836" s="52" t="s">
        <v>436</v>
      </c>
      <c r="D836" s="53">
        <v>5</v>
      </c>
      <c r="E836" s="54">
        <v>4260.2</v>
      </c>
    </row>
    <row r="837" spans="1:5" ht="12" customHeight="1">
      <c r="A837" s="508"/>
      <c r="B837" s="508"/>
      <c r="C837" s="52" t="s">
        <v>422</v>
      </c>
      <c r="D837" s="53">
        <v>34</v>
      </c>
      <c r="E837" s="54">
        <v>30294.68</v>
      </c>
    </row>
    <row r="838" spans="1:5" ht="12" customHeight="1">
      <c r="A838" s="508"/>
      <c r="B838" s="508"/>
      <c r="C838" s="52" t="s">
        <v>437</v>
      </c>
      <c r="D838" s="53">
        <v>28</v>
      </c>
      <c r="E838" s="54">
        <v>24359.439999999999</v>
      </c>
    </row>
    <row r="839" spans="1:5" ht="12" customHeight="1">
      <c r="A839" s="508"/>
      <c r="B839" s="508"/>
      <c r="C839" s="52" t="s">
        <v>515</v>
      </c>
      <c r="D839" s="53">
        <v>2</v>
      </c>
      <c r="E839" s="54">
        <v>721.31999999999994</v>
      </c>
    </row>
    <row r="840" spans="1:5" ht="12" customHeight="1">
      <c r="A840" s="508"/>
      <c r="B840" s="508"/>
      <c r="C840" s="52" t="s">
        <v>424</v>
      </c>
      <c r="D840" s="53">
        <v>37</v>
      </c>
      <c r="E840" s="54">
        <v>46918.22</v>
      </c>
    </row>
    <row r="841" spans="1:5" ht="12" customHeight="1">
      <c r="A841" s="508"/>
      <c r="B841" s="508"/>
      <c r="C841" s="52" t="s">
        <v>426</v>
      </c>
      <c r="D841" s="53">
        <v>7</v>
      </c>
      <c r="E841" s="54">
        <v>7405.1600000000008</v>
      </c>
    </row>
    <row r="842" spans="1:5" ht="12" customHeight="1">
      <c r="A842" s="508"/>
      <c r="B842" s="508"/>
      <c r="C842" s="52" t="s">
        <v>454</v>
      </c>
      <c r="D842" s="53">
        <v>3</v>
      </c>
      <c r="E842" s="54">
        <v>1529.58</v>
      </c>
    </row>
    <row r="843" spans="1:5" ht="12" customHeight="1">
      <c r="A843" s="508"/>
      <c r="B843" s="508"/>
      <c r="C843" s="52" t="s">
        <v>589</v>
      </c>
      <c r="D843" s="53">
        <v>2</v>
      </c>
      <c r="E843" s="54">
        <v>1440.28</v>
      </c>
    </row>
    <row r="844" spans="1:5" ht="12" customHeight="1">
      <c r="A844" s="508"/>
      <c r="B844" s="508"/>
      <c r="C844" s="52" t="s">
        <v>455</v>
      </c>
      <c r="D844" s="53">
        <v>20</v>
      </c>
      <c r="E844" s="54">
        <v>8764.7999999999993</v>
      </c>
    </row>
    <row r="845" spans="1:5" ht="12" customHeight="1">
      <c r="A845" s="508"/>
      <c r="B845" s="508"/>
      <c r="C845" s="52" t="s">
        <v>427</v>
      </c>
      <c r="D845" s="53">
        <v>5</v>
      </c>
      <c r="E845" s="54">
        <v>10017.1</v>
      </c>
    </row>
    <row r="846" spans="1:5" ht="12" customHeight="1">
      <c r="A846" s="508"/>
      <c r="B846" s="508"/>
      <c r="C846" s="52" t="s">
        <v>429</v>
      </c>
      <c r="D846" s="53">
        <v>10</v>
      </c>
      <c r="E846" s="54">
        <v>5139.4000000000005</v>
      </c>
    </row>
    <row r="847" spans="1:5" ht="12" customHeight="1">
      <c r="A847" s="508"/>
      <c r="B847" s="508"/>
      <c r="C847" s="52" t="s">
        <v>710</v>
      </c>
      <c r="D847" s="53">
        <v>1</v>
      </c>
      <c r="E847" s="54">
        <v>315.64999999999998</v>
      </c>
    </row>
    <row r="848" spans="1:5" ht="12" customHeight="1">
      <c r="A848" s="508"/>
      <c r="B848" s="507" t="s">
        <v>634</v>
      </c>
      <c r="C848" s="507"/>
      <c r="D848" s="55">
        <f>SUM(D825:D847)</f>
        <v>338</v>
      </c>
      <c r="E848" s="56">
        <v>294997.82000000012</v>
      </c>
    </row>
    <row r="849" spans="1:5" ht="12" customHeight="1">
      <c r="A849" s="508"/>
      <c r="B849" s="57" t="s">
        <v>128</v>
      </c>
      <c r="C849" s="52" t="s">
        <v>419</v>
      </c>
      <c r="D849" s="53">
        <v>1</v>
      </c>
      <c r="E849" s="54">
        <v>1391.54</v>
      </c>
    </row>
    <row r="850" spans="1:5" ht="12" customHeight="1">
      <c r="A850" s="508"/>
      <c r="B850" s="507" t="s">
        <v>635</v>
      </c>
      <c r="C850" s="507"/>
      <c r="D850" s="55">
        <v>1</v>
      </c>
      <c r="E850" s="56">
        <v>1391.54</v>
      </c>
    </row>
    <row r="851" spans="1:5" ht="12" customHeight="1">
      <c r="A851" s="508"/>
      <c r="B851" s="508" t="s">
        <v>129</v>
      </c>
      <c r="C851" s="52" t="s">
        <v>418</v>
      </c>
      <c r="D851" s="53">
        <v>2</v>
      </c>
      <c r="E851" s="54">
        <v>1226.28</v>
      </c>
    </row>
    <row r="852" spans="1:5" ht="12" customHeight="1">
      <c r="A852" s="508"/>
      <c r="B852" s="508"/>
      <c r="C852" s="52" t="s">
        <v>464</v>
      </c>
      <c r="D852" s="53">
        <v>2</v>
      </c>
      <c r="E852" s="54">
        <v>1348.88</v>
      </c>
    </row>
    <row r="853" spans="1:5" ht="12" customHeight="1">
      <c r="A853" s="508"/>
      <c r="B853" s="508"/>
      <c r="C853" s="52" t="s">
        <v>419</v>
      </c>
      <c r="D853" s="53">
        <v>11</v>
      </c>
      <c r="E853" s="54">
        <v>15306.939999999999</v>
      </c>
    </row>
    <row r="854" spans="1:5" ht="12" customHeight="1">
      <c r="A854" s="508"/>
      <c r="B854" s="508"/>
      <c r="C854" s="52" t="s">
        <v>457</v>
      </c>
      <c r="D854" s="53">
        <v>1</v>
      </c>
      <c r="E854" s="54">
        <v>472.43</v>
      </c>
    </row>
    <row r="855" spans="1:5" ht="12" customHeight="1">
      <c r="A855" s="508"/>
      <c r="B855" s="508"/>
      <c r="C855" s="52" t="s">
        <v>557</v>
      </c>
      <c r="D855" s="53">
        <v>3</v>
      </c>
      <c r="E855" s="54">
        <v>1347.6000000000001</v>
      </c>
    </row>
    <row r="856" spans="1:5" ht="12" customHeight="1">
      <c r="A856" s="508"/>
      <c r="B856" s="508"/>
      <c r="C856" s="52" t="s">
        <v>491</v>
      </c>
      <c r="D856" s="53">
        <v>8</v>
      </c>
      <c r="E856" s="54">
        <v>5144</v>
      </c>
    </row>
    <row r="857" spans="1:5" ht="12" customHeight="1">
      <c r="A857" s="508"/>
      <c r="B857" s="508"/>
      <c r="C857" s="52" t="s">
        <v>422</v>
      </c>
      <c r="D857" s="53">
        <v>6</v>
      </c>
      <c r="E857" s="54">
        <v>5346.12</v>
      </c>
    </row>
    <row r="858" spans="1:5" ht="12" customHeight="1">
      <c r="A858" s="508"/>
      <c r="B858" s="508"/>
      <c r="C858" s="52" t="s">
        <v>437</v>
      </c>
      <c r="D858" s="53">
        <v>4</v>
      </c>
      <c r="E858" s="54">
        <v>3479.92</v>
      </c>
    </row>
    <row r="859" spans="1:5" ht="12" customHeight="1">
      <c r="A859" s="508"/>
      <c r="B859" s="508"/>
      <c r="C859" s="52" t="s">
        <v>423</v>
      </c>
      <c r="D859" s="53">
        <v>1</v>
      </c>
      <c r="E859" s="54">
        <v>920.16000000000008</v>
      </c>
    </row>
    <row r="860" spans="1:5" ht="12" customHeight="1">
      <c r="A860" s="508"/>
      <c r="B860" s="508"/>
      <c r="C860" s="52" t="s">
        <v>424</v>
      </c>
      <c r="D860" s="53">
        <v>4</v>
      </c>
      <c r="E860" s="54">
        <v>5072.24</v>
      </c>
    </row>
    <row r="861" spans="1:5" ht="12" customHeight="1">
      <c r="A861" s="508"/>
      <c r="B861" s="508"/>
      <c r="C861" s="52" t="s">
        <v>426</v>
      </c>
      <c r="D861" s="53">
        <v>1</v>
      </c>
      <c r="E861" s="54">
        <v>1057.8800000000001</v>
      </c>
    </row>
    <row r="862" spans="1:5" ht="12" customHeight="1">
      <c r="A862" s="508"/>
      <c r="B862" s="508"/>
      <c r="C862" s="52" t="s">
        <v>454</v>
      </c>
      <c r="D862" s="53">
        <v>1</v>
      </c>
      <c r="E862" s="54">
        <v>509.86</v>
      </c>
    </row>
    <row r="863" spans="1:5" ht="12" customHeight="1">
      <c r="A863" s="508"/>
      <c r="B863" s="508"/>
      <c r="C863" s="52" t="s">
        <v>497</v>
      </c>
      <c r="D863" s="53">
        <v>1</v>
      </c>
      <c r="E863" s="54">
        <v>433.62</v>
      </c>
    </row>
    <row r="864" spans="1:5" ht="12" customHeight="1">
      <c r="A864" s="508"/>
      <c r="B864" s="508"/>
      <c r="C864" s="52" t="s">
        <v>455</v>
      </c>
      <c r="D864" s="53">
        <v>1</v>
      </c>
      <c r="E864" s="54">
        <v>438.24</v>
      </c>
    </row>
    <row r="865" spans="1:5" ht="12" customHeight="1">
      <c r="A865" s="508"/>
      <c r="B865" s="507" t="s">
        <v>901</v>
      </c>
      <c r="C865" s="507"/>
      <c r="D865" s="55">
        <f>SUM(D851:D864)</f>
        <v>46</v>
      </c>
      <c r="E865" s="56">
        <v>42104.17</v>
      </c>
    </row>
    <row r="866" spans="1:5" ht="12" customHeight="1">
      <c r="A866" s="508"/>
      <c r="B866" s="508" t="s">
        <v>130</v>
      </c>
      <c r="C866" s="52" t="s">
        <v>463</v>
      </c>
      <c r="D866" s="53">
        <v>1</v>
      </c>
      <c r="E866" s="54">
        <v>696.36</v>
      </c>
    </row>
    <row r="867" spans="1:5" ht="12" customHeight="1">
      <c r="A867" s="508"/>
      <c r="B867" s="508"/>
      <c r="C867" s="52" t="s">
        <v>418</v>
      </c>
      <c r="D867" s="53">
        <v>2</v>
      </c>
      <c r="E867" s="54">
        <v>1226.28</v>
      </c>
    </row>
    <row r="868" spans="1:5" ht="12" customHeight="1">
      <c r="A868" s="508"/>
      <c r="B868" s="508"/>
      <c r="C868" s="52" t="s">
        <v>464</v>
      </c>
      <c r="D868" s="53">
        <v>2</v>
      </c>
      <c r="E868" s="54">
        <v>1348.88</v>
      </c>
    </row>
    <row r="869" spans="1:5" ht="12" customHeight="1">
      <c r="A869" s="508"/>
      <c r="B869" s="508"/>
      <c r="C869" s="52" t="s">
        <v>419</v>
      </c>
      <c r="D869" s="53">
        <v>8</v>
      </c>
      <c r="E869" s="54">
        <v>11132.32</v>
      </c>
    </row>
    <row r="870" spans="1:5" ht="12" customHeight="1">
      <c r="A870" s="508"/>
      <c r="B870" s="508"/>
      <c r="C870" s="52" t="s">
        <v>457</v>
      </c>
      <c r="D870" s="53">
        <v>1</v>
      </c>
      <c r="E870" s="54">
        <v>472.43</v>
      </c>
    </row>
    <row r="871" spans="1:5" ht="12" customHeight="1">
      <c r="A871" s="508"/>
      <c r="B871" s="508"/>
      <c r="C871" s="52" t="s">
        <v>492</v>
      </c>
      <c r="D871" s="53">
        <v>1</v>
      </c>
      <c r="E871" s="54">
        <v>508.24</v>
      </c>
    </row>
    <row r="872" spans="1:5" ht="12" customHeight="1">
      <c r="A872" s="508"/>
      <c r="B872" s="508"/>
      <c r="C872" s="52" t="s">
        <v>421</v>
      </c>
      <c r="D872" s="53">
        <v>1</v>
      </c>
      <c r="E872" s="54">
        <v>1079.8400000000001</v>
      </c>
    </row>
    <row r="873" spans="1:5" ht="12" customHeight="1">
      <c r="A873" s="508"/>
      <c r="B873" s="508"/>
      <c r="C873" s="52" t="s">
        <v>436</v>
      </c>
      <c r="D873" s="53">
        <v>2</v>
      </c>
      <c r="E873" s="54">
        <v>1704.08</v>
      </c>
    </row>
    <row r="874" spans="1:5" ht="12" customHeight="1">
      <c r="A874" s="508"/>
      <c r="B874" s="508"/>
      <c r="C874" s="52" t="s">
        <v>422</v>
      </c>
      <c r="D874" s="53">
        <v>1</v>
      </c>
      <c r="E874" s="54">
        <v>891.02</v>
      </c>
    </row>
    <row r="875" spans="1:5" ht="12" customHeight="1">
      <c r="A875" s="508"/>
      <c r="B875" s="508"/>
      <c r="C875" s="52" t="s">
        <v>424</v>
      </c>
      <c r="D875" s="53">
        <v>3</v>
      </c>
      <c r="E875" s="54">
        <v>3804.18</v>
      </c>
    </row>
    <row r="876" spans="1:5" ht="12" customHeight="1">
      <c r="A876" s="508"/>
      <c r="B876" s="508"/>
      <c r="C876" s="52" t="s">
        <v>426</v>
      </c>
      <c r="D876" s="53">
        <v>2</v>
      </c>
      <c r="E876" s="54">
        <v>2115.7600000000002</v>
      </c>
    </row>
    <row r="877" spans="1:5" ht="12" customHeight="1">
      <c r="A877" s="508"/>
      <c r="B877" s="508"/>
      <c r="C877" s="52" t="s">
        <v>455</v>
      </c>
      <c r="D877" s="53">
        <v>2</v>
      </c>
      <c r="E877" s="54">
        <v>876.48</v>
      </c>
    </row>
    <row r="878" spans="1:5" ht="12" customHeight="1">
      <c r="A878" s="508"/>
      <c r="B878" s="507" t="s">
        <v>636</v>
      </c>
      <c r="C878" s="507"/>
      <c r="D878" s="55">
        <f>SUM(D866:D877)</f>
        <v>26</v>
      </c>
      <c r="E878" s="56">
        <v>25855.87</v>
      </c>
    </row>
    <row r="879" spans="1:5" ht="12" customHeight="1">
      <c r="A879" s="508"/>
      <c r="B879" s="508" t="s">
        <v>131</v>
      </c>
      <c r="C879" s="52" t="s">
        <v>418</v>
      </c>
      <c r="D879" s="53">
        <v>2</v>
      </c>
      <c r="E879" s="54">
        <v>1226.28</v>
      </c>
    </row>
    <row r="880" spans="1:5" ht="12" customHeight="1">
      <c r="A880" s="508"/>
      <c r="B880" s="508"/>
      <c r="C880" s="52" t="s">
        <v>464</v>
      </c>
      <c r="D880" s="53">
        <v>1</v>
      </c>
      <c r="E880" s="54">
        <v>674.44</v>
      </c>
    </row>
    <row r="881" spans="1:5" ht="12" customHeight="1">
      <c r="A881" s="508"/>
      <c r="B881" s="508"/>
      <c r="C881" s="52" t="s">
        <v>419</v>
      </c>
      <c r="D881" s="53">
        <v>5</v>
      </c>
      <c r="E881" s="54">
        <v>6957.7</v>
      </c>
    </row>
    <row r="882" spans="1:5" ht="12" customHeight="1">
      <c r="A882" s="508"/>
      <c r="B882" s="508"/>
      <c r="C882" s="52" t="s">
        <v>449</v>
      </c>
      <c r="D882" s="53">
        <v>2</v>
      </c>
      <c r="E882" s="54">
        <v>2772.2</v>
      </c>
    </row>
    <row r="883" spans="1:5" ht="12" customHeight="1">
      <c r="A883" s="508"/>
      <c r="B883" s="508"/>
      <c r="C883" s="52" t="s">
        <v>557</v>
      </c>
      <c r="D883" s="53">
        <v>1</v>
      </c>
      <c r="E883" s="54">
        <v>449.20000000000005</v>
      </c>
    </row>
    <row r="884" spans="1:5" ht="12" customHeight="1">
      <c r="A884" s="508"/>
      <c r="B884" s="508"/>
      <c r="C884" s="52" t="s">
        <v>519</v>
      </c>
      <c r="D884" s="53">
        <v>1</v>
      </c>
      <c r="E884" s="54">
        <v>143.72</v>
      </c>
    </row>
    <row r="885" spans="1:5" ht="12" customHeight="1">
      <c r="A885" s="508"/>
      <c r="B885" s="508"/>
      <c r="C885" s="52" t="s">
        <v>483</v>
      </c>
      <c r="D885" s="53">
        <v>4</v>
      </c>
      <c r="E885" s="54">
        <v>1772</v>
      </c>
    </row>
    <row r="886" spans="1:5" ht="12" customHeight="1">
      <c r="A886" s="508"/>
      <c r="B886" s="508"/>
      <c r="C886" s="52" t="s">
        <v>491</v>
      </c>
      <c r="D886" s="53">
        <v>2</v>
      </c>
      <c r="E886" s="54">
        <v>1286</v>
      </c>
    </row>
    <row r="887" spans="1:5" ht="12" customHeight="1">
      <c r="A887" s="508"/>
      <c r="B887" s="508"/>
      <c r="C887" s="52" t="s">
        <v>492</v>
      </c>
      <c r="D887" s="53">
        <v>1</v>
      </c>
      <c r="E887" s="54">
        <v>508.24</v>
      </c>
    </row>
    <row r="888" spans="1:5" ht="12" customHeight="1">
      <c r="A888" s="508"/>
      <c r="B888" s="508"/>
      <c r="C888" s="52" t="s">
        <v>420</v>
      </c>
      <c r="D888" s="53">
        <v>1</v>
      </c>
      <c r="E888" s="54">
        <v>631.88</v>
      </c>
    </row>
    <row r="889" spans="1:5" ht="12" customHeight="1">
      <c r="A889" s="508"/>
      <c r="B889" s="508"/>
      <c r="C889" s="52" t="s">
        <v>422</v>
      </c>
      <c r="D889" s="53">
        <v>2</v>
      </c>
      <c r="E889" s="54">
        <v>1782.04</v>
      </c>
    </row>
    <row r="890" spans="1:5" ht="12" customHeight="1">
      <c r="A890" s="508"/>
      <c r="B890" s="508"/>
      <c r="C890" s="52" t="s">
        <v>437</v>
      </c>
      <c r="D890" s="53">
        <v>1</v>
      </c>
      <c r="E890" s="54">
        <v>869.98</v>
      </c>
    </row>
    <row r="891" spans="1:5" ht="12" customHeight="1">
      <c r="A891" s="508"/>
      <c r="B891" s="508"/>
      <c r="C891" s="52" t="s">
        <v>423</v>
      </c>
      <c r="D891" s="53">
        <v>5</v>
      </c>
      <c r="E891" s="54">
        <v>4600.8</v>
      </c>
    </row>
    <row r="892" spans="1:5" ht="12" customHeight="1">
      <c r="A892" s="508"/>
      <c r="B892" s="508"/>
      <c r="C892" s="52" t="s">
        <v>424</v>
      </c>
      <c r="D892" s="53">
        <v>1</v>
      </c>
      <c r="E892" s="54">
        <v>1268.06</v>
      </c>
    </row>
    <row r="893" spans="1:5" ht="12" customHeight="1">
      <c r="A893" s="508"/>
      <c r="B893" s="508"/>
      <c r="C893" s="52" t="s">
        <v>425</v>
      </c>
      <c r="D893" s="53">
        <v>5</v>
      </c>
      <c r="E893" s="54">
        <v>1695.1</v>
      </c>
    </row>
    <row r="894" spans="1:5" ht="12" customHeight="1">
      <c r="A894" s="508"/>
      <c r="B894" s="508"/>
      <c r="C894" s="52" t="s">
        <v>426</v>
      </c>
      <c r="D894" s="53">
        <v>1</v>
      </c>
      <c r="E894" s="54">
        <v>1057.8800000000001</v>
      </c>
    </row>
    <row r="895" spans="1:5" ht="12" customHeight="1">
      <c r="A895" s="508"/>
      <c r="B895" s="508"/>
      <c r="C895" s="52" t="s">
        <v>455</v>
      </c>
      <c r="D895" s="53">
        <v>2</v>
      </c>
      <c r="E895" s="54">
        <v>876.48</v>
      </c>
    </row>
    <row r="896" spans="1:5" ht="12" customHeight="1">
      <c r="A896" s="508"/>
      <c r="B896" s="508"/>
      <c r="C896" s="52" t="s">
        <v>427</v>
      </c>
      <c r="D896" s="53">
        <v>1</v>
      </c>
      <c r="E896" s="54">
        <v>2003.42</v>
      </c>
    </row>
    <row r="897" spans="1:5" ht="12" customHeight="1">
      <c r="A897" s="508"/>
      <c r="B897" s="508"/>
      <c r="C897" s="52" t="s">
        <v>430</v>
      </c>
      <c r="D897" s="53">
        <v>2</v>
      </c>
      <c r="E897" s="54">
        <v>612.94000000000005</v>
      </c>
    </row>
    <row r="898" spans="1:5" ht="12" customHeight="1">
      <c r="A898" s="508"/>
      <c r="B898" s="508"/>
      <c r="C898" s="52" t="s">
        <v>543</v>
      </c>
      <c r="D898" s="53">
        <v>1</v>
      </c>
      <c r="E898" s="54">
        <v>5080.2800000000007</v>
      </c>
    </row>
    <row r="899" spans="1:5" ht="12" customHeight="1">
      <c r="A899" s="508"/>
      <c r="B899" s="507" t="s">
        <v>637</v>
      </c>
      <c r="C899" s="507"/>
      <c r="D899" s="55">
        <f>SUM(D879:D898)</f>
        <v>41</v>
      </c>
      <c r="E899" s="56">
        <v>36268.639999999999</v>
      </c>
    </row>
    <row r="900" spans="1:5" ht="12" customHeight="1">
      <c r="A900" s="508"/>
      <c r="B900" s="508" t="s">
        <v>132</v>
      </c>
      <c r="C900" s="52" t="s">
        <v>419</v>
      </c>
      <c r="D900" s="53">
        <v>2</v>
      </c>
      <c r="E900" s="54">
        <v>2783.08</v>
      </c>
    </row>
    <row r="901" spans="1:5" ht="12" customHeight="1">
      <c r="A901" s="508"/>
      <c r="B901" s="508"/>
      <c r="C901" s="52" t="s">
        <v>423</v>
      </c>
      <c r="D901" s="53">
        <v>1</v>
      </c>
      <c r="E901" s="54">
        <v>920.16000000000008</v>
      </c>
    </row>
    <row r="902" spans="1:5" ht="12" customHeight="1">
      <c r="A902" s="508"/>
      <c r="B902" s="508"/>
      <c r="C902" s="52" t="s">
        <v>424</v>
      </c>
      <c r="D902" s="53">
        <v>3</v>
      </c>
      <c r="E902" s="54">
        <v>3804.18</v>
      </c>
    </row>
    <row r="903" spans="1:5" ht="12" customHeight="1">
      <c r="A903" s="508"/>
      <c r="B903" s="508"/>
      <c r="C903" s="52" t="s">
        <v>427</v>
      </c>
      <c r="D903" s="53">
        <v>1</v>
      </c>
      <c r="E903" s="54">
        <v>2003.42</v>
      </c>
    </row>
    <row r="904" spans="1:5" ht="12" customHeight="1">
      <c r="A904" s="508"/>
      <c r="B904" s="507" t="s">
        <v>638</v>
      </c>
      <c r="C904" s="507"/>
      <c r="D904" s="55">
        <f>SUM(D900:D903)</f>
        <v>7</v>
      </c>
      <c r="E904" s="56">
        <v>9510.84</v>
      </c>
    </row>
    <row r="905" spans="1:5" ht="12" customHeight="1">
      <c r="A905" s="509" t="s">
        <v>902</v>
      </c>
      <c r="B905" s="509"/>
      <c r="C905" s="509"/>
      <c r="D905" s="55">
        <f>D904+D899+D878+D865+D850+D848+D824+D808+D776+D760+D746+D739+D733+D724+D721+D708+D706+D689+D677</f>
        <v>1154</v>
      </c>
      <c r="E905" s="56">
        <v>1010566.0499999997</v>
      </c>
    </row>
    <row r="906" spans="1:5" ht="12" customHeight="1">
      <c r="A906" s="508" t="s">
        <v>134</v>
      </c>
      <c r="B906" s="508" t="s">
        <v>135</v>
      </c>
      <c r="C906" s="52" t="s">
        <v>463</v>
      </c>
      <c r="D906" s="53">
        <v>1</v>
      </c>
      <c r="E906" s="54">
        <v>696.36</v>
      </c>
    </row>
    <row r="907" spans="1:5" ht="12" customHeight="1">
      <c r="A907" s="508"/>
      <c r="B907" s="508"/>
      <c r="C907" s="52" t="s">
        <v>420</v>
      </c>
      <c r="D907" s="53">
        <v>1</v>
      </c>
      <c r="E907" s="54">
        <v>631.88</v>
      </c>
    </row>
    <row r="908" spans="1:5" ht="12" customHeight="1">
      <c r="A908" s="508"/>
      <c r="B908" s="507" t="s">
        <v>903</v>
      </c>
      <c r="C908" s="507"/>
      <c r="D908" s="55">
        <v>2</v>
      </c>
      <c r="E908" s="56">
        <v>1328.24</v>
      </c>
    </row>
    <row r="909" spans="1:5" ht="12" customHeight="1">
      <c r="A909" s="508"/>
      <c r="B909" s="508" t="s">
        <v>136</v>
      </c>
      <c r="C909" s="52" t="s">
        <v>464</v>
      </c>
      <c r="D909" s="53">
        <v>1</v>
      </c>
      <c r="E909" s="54">
        <v>674.44</v>
      </c>
    </row>
    <row r="910" spans="1:5" ht="12" customHeight="1">
      <c r="A910" s="508"/>
      <c r="B910" s="508"/>
      <c r="C910" s="52" t="s">
        <v>548</v>
      </c>
      <c r="D910" s="53">
        <v>1</v>
      </c>
      <c r="E910" s="54">
        <v>45</v>
      </c>
    </row>
    <row r="911" spans="1:5" ht="12" customHeight="1">
      <c r="A911" s="508"/>
      <c r="B911" s="508"/>
      <c r="C911" s="52" t="s">
        <v>449</v>
      </c>
      <c r="D911" s="53">
        <v>9</v>
      </c>
      <c r="E911" s="54">
        <v>12474.9</v>
      </c>
    </row>
    <row r="912" spans="1:5" ht="12" customHeight="1">
      <c r="A912" s="508"/>
      <c r="B912" s="508"/>
      <c r="C912" s="52" t="s">
        <v>492</v>
      </c>
      <c r="D912" s="53">
        <v>1</v>
      </c>
      <c r="E912" s="54">
        <v>508.24</v>
      </c>
    </row>
    <row r="913" spans="1:5" ht="12" customHeight="1">
      <c r="A913" s="508"/>
      <c r="B913" s="508"/>
      <c r="C913" s="52" t="s">
        <v>528</v>
      </c>
      <c r="D913" s="53">
        <v>1</v>
      </c>
      <c r="E913" s="54">
        <v>723.08</v>
      </c>
    </row>
    <row r="914" spans="1:5" ht="12" customHeight="1">
      <c r="A914" s="508"/>
      <c r="B914" s="508"/>
      <c r="C914" s="52" t="s">
        <v>436</v>
      </c>
      <c r="D914" s="53">
        <v>4</v>
      </c>
      <c r="E914" s="54">
        <v>3408.16</v>
      </c>
    </row>
    <row r="915" spans="1:5" ht="12" customHeight="1">
      <c r="A915" s="508"/>
      <c r="B915" s="508"/>
      <c r="C915" s="52" t="s">
        <v>437</v>
      </c>
      <c r="D915" s="53">
        <v>2</v>
      </c>
      <c r="E915" s="54">
        <v>1739.96</v>
      </c>
    </row>
    <row r="916" spans="1:5" ht="12" customHeight="1">
      <c r="A916" s="508"/>
      <c r="B916" s="508"/>
      <c r="C916" s="52" t="s">
        <v>423</v>
      </c>
      <c r="D916" s="53">
        <v>1</v>
      </c>
      <c r="E916" s="54">
        <v>920.16000000000008</v>
      </c>
    </row>
    <row r="917" spans="1:5" ht="12" customHeight="1">
      <c r="A917" s="508"/>
      <c r="B917" s="508"/>
      <c r="C917" s="52" t="s">
        <v>424</v>
      </c>
      <c r="D917" s="53">
        <v>7</v>
      </c>
      <c r="E917" s="54">
        <v>8876.4199999999983</v>
      </c>
    </row>
    <row r="918" spans="1:5" ht="12" customHeight="1">
      <c r="A918" s="508"/>
      <c r="B918" s="508"/>
      <c r="C918" s="52" t="s">
        <v>425</v>
      </c>
      <c r="D918" s="53">
        <v>4</v>
      </c>
      <c r="E918" s="54">
        <v>1356.08</v>
      </c>
    </row>
    <row r="919" spans="1:5" ht="12" customHeight="1">
      <c r="A919" s="508"/>
      <c r="B919" s="508"/>
      <c r="C919" s="52" t="s">
        <v>455</v>
      </c>
      <c r="D919" s="53">
        <v>1</v>
      </c>
      <c r="E919" s="54">
        <v>438.24</v>
      </c>
    </row>
    <row r="920" spans="1:5" ht="12" customHeight="1">
      <c r="A920" s="508"/>
      <c r="B920" s="508"/>
      <c r="C920" s="52" t="s">
        <v>698</v>
      </c>
      <c r="D920" s="53">
        <v>1</v>
      </c>
      <c r="E920" s="54">
        <v>192.6</v>
      </c>
    </row>
    <row r="921" spans="1:5" ht="12" customHeight="1">
      <c r="A921" s="508"/>
      <c r="B921" s="508"/>
      <c r="C921" s="52" t="s">
        <v>722</v>
      </c>
      <c r="D921" s="53">
        <v>1</v>
      </c>
      <c r="E921" s="54">
        <v>284.06</v>
      </c>
    </row>
    <row r="922" spans="1:5" ht="12" customHeight="1">
      <c r="A922" s="508"/>
      <c r="B922" s="507" t="s">
        <v>904</v>
      </c>
      <c r="C922" s="507"/>
      <c r="D922" s="55">
        <v>34</v>
      </c>
      <c r="E922" s="56">
        <v>31641.339999999997</v>
      </c>
    </row>
    <row r="923" spans="1:5" ht="12" customHeight="1">
      <c r="A923" s="508"/>
      <c r="B923" s="508" t="s">
        <v>137</v>
      </c>
      <c r="C923" s="52" t="s">
        <v>463</v>
      </c>
      <c r="D923" s="53">
        <v>3</v>
      </c>
      <c r="E923" s="54">
        <v>2089.08</v>
      </c>
    </row>
    <row r="924" spans="1:5" ht="12" customHeight="1">
      <c r="A924" s="508"/>
      <c r="B924" s="508"/>
      <c r="C924" s="52" t="s">
        <v>419</v>
      </c>
      <c r="D924" s="53">
        <v>26</v>
      </c>
      <c r="E924" s="54">
        <v>36180.039999999994</v>
      </c>
    </row>
    <row r="925" spans="1:5" ht="12" customHeight="1">
      <c r="A925" s="508"/>
      <c r="B925" s="508"/>
      <c r="C925" s="52" t="s">
        <v>449</v>
      </c>
      <c r="D925" s="53">
        <v>4</v>
      </c>
      <c r="E925" s="54">
        <v>5544.4</v>
      </c>
    </row>
    <row r="926" spans="1:5" ht="12" customHeight="1">
      <c r="A926" s="508"/>
      <c r="B926" s="508"/>
      <c r="C926" s="52" t="s">
        <v>452</v>
      </c>
      <c r="D926" s="53">
        <v>1</v>
      </c>
      <c r="E926" s="54">
        <v>1280.75</v>
      </c>
    </row>
    <row r="927" spans="1:5" ht="12" customHeight="1">
      <c r="A927" s="508"/>
      <c r="B927" s="508"/>
      <c r="C927" s="52" t="s">
        <v>457</v>
      </c>
      <c r="D927" s="53">
        <v>1</v>
      </c>
      <c r="E927" s="54">
        <v>472.43</v>
      </c>
    </row>
    <row r="928" spans="1:5" ht="12" customHeight="1">
      <c r="A928" s="508"/>
      <c r="B928" s="508"/>
      <c r="C928" s="52" t="s">
        <v>420</v>
      </c>
      <c r="D928" s="53">
        <v>1</v>
      </c>
      <c r="E928" s="54">
        <v>631.88</v>
      </c>
    </row>
    <row r="929" spans="1:5" ht="12" customHeight="1">
      <c r="A929" s="508"/>
      <c r="B929" s="508"/>
      <c r="C929" s="52" t="s">
        <v>436</v>
      </c>
      <c r="D929" s="53">
        <v>3</v>
      </c>
      <c r="E929" s="54">
        <v>2556.12</v>
      </c>
    </row>
    <row r="930" spans="1:5" ht="12" customHeight="1">
      <c r="A930" s="508"/>
      <c r="B930" s="508"/>
      <c r="C930" s="52" t="s">
        <v>422</v>
      </c>
      <c r="D930" s="53">
        <v>10</v>
      </c>
      <c r="E930" s="54">
        <v>8910.1999999999989</v>
      </c>
    </row>
    <row r="931" spans="1:5" ht="12" customHeight="1">
      <c r="A931" s="508"/>
      <c r="B931" s="508"/>
      <c r="C931" s="52" t="s">
        <v>437</v>
      </c>
      <c r="D931" s="53">
        <v>11</v>
      </c>
      <c r="E931" s="54">
        <v>9569.7799999999988</v>
      </c>
    </row>
    <row r="932" spans="1:5" ht="12" customHeight="1">
      <c r="A932" s="508"/>
      <c r="B932" s="508"/>
      <c r="C932" s="52" t="s">
        <v>438</v>
      </c>
      <c r="D932" s="53">
        <v>1</v>
      </c>
      <c r="E932" s="54">
        <v>546.04</v>
      </c>
    </row>
    <row r="933" spans="1:5" ht="12" customHeight="1">
      <c r="A933" s="508"/>
      <c r="B933" s="508"/>
      <c r="C933" s="52" t="s">
        <v>424</v>
      </c>
      <c r="D933" s="53">
        <v>5</v>
      </c>
      <c r="E933" s="54">
        <v>6340.2999999999993</v>
      </c>
    </row>
    <row r="934" spans="1:5" ht="12" customHeight="1">
      <c r="A934" s="508"/>
      <c r="B934" s="508"/>
      <c r="C934" s="52" t="s">
        <v>425</v>
      </c>
      <c r="D934" s="53">
        <v>1</v>
      </c>
      <c r="E934" s="54">
        <v>339.02</v>
      </c>
    </row>
    <row r="935" spans="1:5" ht="12" customHeight="1">
      <c r="A935" s="508"/>
      <c r="B935" s="508"/>
      <c r="C935" s="52" t="s">
        <v>426</v>
      </c>
      <c r="D935" s="53">
        <v>13</v>
      </c>
      <c r="E935" s="54">
        <v>13752.44</v>
      </c>
    </row>
    <row r="936" spans="1:5" ht="12" customHeight="1">
      <c r="A936" s="508"/>
      <c r="B936" s="508"/>
      <c r="C936" s="52" t="s">
        <v>453</v>
      </c>
      <c r="D936" s="53">
        <v>1</v>
      </c>
      <c r="E936" s="54">
        <v>874.92000000000007</v>
      </c>
    </row>
    <row r="937" spans="1:5" ht="12" customHeight="1">
      <c r="A937" s="508"/>
      <c r="B937" s="508"/>
      <c r="C937" s="52" t="s">
        <v>445</v>
      </c>
      <c r="D937" s="53">
        <v>1</v>
      </c>
      <c r="E937" s="54">
        <v>1189.3600000000001</v>
      </c>
    </row>
    <row r="938" spans="1:5" ht="12" customHeight="1">
      <c r="A938" s="508"/>
      <c r="B938" s="508"/>
      <c r="C938" s="52" t="s">
        <v>429</v>
      </c>
      <c r="D938" s="53">
        <v>2</v>
      </c>
      <c r="E938" s="54">
        <v>1027.8800000000001</v>
      </c>
    </row>
    <row r="939" spans="1:5" ht="12" customHeight="1">
      <c r="A939" s="508"/>
      <c r="B939" s="507" t="s">
        <v>905</v>
      </c>
      <c r="C939" s="507"/>
      <c r="D939" s="55">
        <v>84</v>
      </c>
      <c r="E939" s="56">
        <v>91304.639999999999</v>
      </c>
    </row>
    <row r="940" spans="1:5" ht="12" customHeight="1">
      <c r="A940" s="508"/>
      <c r="B940" s="57" t="s">
        <v>138</v>
      </c>
      <c r="C940" s="52" t="s">
        <v>449</v>
      </c>
      <c r="D940" s="53">
        <v>1</v>
      </c>
      <c r="E940" s="54">
        <v>1386.1</v>
      </c>
    </row>
    <row r="941" spans="1:5" ht="12" customHeight="1">
      <c r="A941" s="508"/>
      <c r="B941" s="507" t="s">
        <v>906</v>
      </c>
      <c r="C941" s="507"/>
      <c r="D941" s="55">
        <v>1</v>
      </c>
      <c r="E941" s="56">
        <v>1386.1</v>
      </c>
    </row>
    <row r="942" spans="1:5" ht="12" customHeight="1">
      <c r="A942" s="508"/>
      <c r="B942" s="57" t="s">
        <v>139</v>
      </c>
      <c r="C942" s="52" t="s">
        <v>449</v>
      </c>
      <c r="D942" s="53">
        <v>4</v>
      </c>
      <c r="E942" s="54">
        <v>5544.4</v>
      </c>
    </row>
    <row r="943" spans="1:5" ht="12" customHeight="1">
      <c r="A943" s="508"/>
      <c r="B943" s="507" t="s">
        <v>907</v>
      </c>
      <c r="C943" s="507"/>
      <c r="D943" s="55">
        <v>4</v>
      </c>
      <c r="E943" s="56">
        <v>5544.4</v>
      </c>
    </row>
    <row r="944" spans="1:5" ht="12" customHeight="1">
      <c r="A944" s="508"/>
      <c r="B944" s="508" t="s">
        <v>140</v>
      </c>
      <c r="C944" s="52" t="s">
        <v>463</v>
      </c>
      <c r="D944" s="53">
        <v>1</v>
      </c>
      <c r="E944" s="54">
        <v>696.36</v>
      </c>
    </row>
    <row r="945" spans="1:5" ht="12" customHeight="1">
      <c r="A945" s="508"/>
      <c r="B945" s="508"/>
      <c r="C945" s="52" t="s">
        <v>908</v>
      </c>
      <c r="D945" s="53">
        <v>1</v>
      </c>
      <c r="E945" s="54">
        <v>0</v>
      </c>
    </row>
    <row r="946" spans="1:5" ht="12" customHeight="1">
      <c r="A946" s="508"/>
      <c r="B946" s="508"/>
      <c r="C946" s="52" t="s">
        <v>420</v>
      </c>
      <c r="D946" s="53">
        <v>1</v>
      </c>
      <c r="E946" s="54">
        <v>631.88</v>
      </c>
    </row>
    <row r="947" spans="1:5" ht="12" customHeight="1">
      <c r="A947" s="508"/>
      <c r="B947" s="508"/>
      <c r="C947" s="52" t="s">
        <v>437</v>
      </c>
      <c r="D947" s="53">
        <v>2</v>
      </c>
      <c r="E947" s="54">
        <v>1739.96</v>
      </c>
    </row>
    <row r="948" spans="1:5" ht="12" customHeight="1">
      <c r="A948" s="508"/>
      <c r="B948" s="508"/>
      <c r="C948" s="52" t="s">
        <v>425</v>
      </c>
      <c r="D948" s="53">
        <v>1</v>
      </c>
      <c r="E948" s="54">
        <v>339.02</v>
      </c>
    </row>
    <row r="949" spans="1:5" ht="12" customHeight="1">
      <c r="A949" s="508"/>
      <c r="B949" s="507" t="s">
        <v>909</v>
      </c>
      <c r="C949" s="507"/>
      <c r="D949" s="55">
        <v>6</v>
      </c>
      <c r="E949" s="56">
        <v>3407.22</v>
      </c>
    </row>
    <row r="950" spans="1:5" ht="12" customHeight="1">
      <c r="A950" s="508"/>
      <c r="B950" s="508" t="s">
        <v>141</v>
      </c>
      <c r="C950" s="52" t="s">
        <v>449</v>
      </c>
      <c r="D950" s="53">
        <v>8</v>
      </c>
      <c r="E950" s="54">
        <v>11088.8</v>
      </c>
    </row>
    <row r="951" spans="1:5" ht="12" customHeight="1">
      <c r="A951" s="508"/>
      <c r="B951" s="508"/>
      <c r="C951" s="52" t="s">
        <v>549</v>
      </c>
      <c r="D951" s="53">
        <v>1</v>
      </c>
      <c r="E951" s="54">
        <v>402.85</v>
      </c>
    </row>
    <row r="952" spans="1:5" ht="12" customHeight="1">
      <c r="A952" s="508"/>
      <c r="B952" s="508"/>
      <c r="C952" s="52" t="s">
        <v>433</v>
      </c>
      <c r="D952" s="53">
        <v>2</v>
      </c>
      <c r="E952" s="54">
        <v>2239.48</v>
      </c>
    </row>
    <row r="953" spans="1:5" ht="12" customHeight="1">
      <c r="A953" s="508"/>
      <c r="B953" s="508"/>
      <c r="C953" s="52" t="s">
        <v>436</v>
      </c>
      <c r="D953" s="53">
        <v>4</v>
      </c>
      <c r="E953" s="54">
        <v>3408.16</v>
      </c>
    </row>
    <row r="954" spans="1:5" ht="12" customHeight="1">
      <c r="A954" s="508"/>
      <c r="B954" s="508"/>
      <c r="C954" s="52" t="s">
        <v>438</v>
      </c>
      <c r="D954" s="53">
        <v>1</v>
      </c>
      <c r="E954" s="54">
        <v>546.04</v>
      </c>
    </row>
    <row r="955" spans="1:5" ht="12" customHeight="1">
      <c r="A955" s="508"/>
      <c r="B955" s="508"/>
      <c r="C955" s="52" t="s">
        <v>424</v>
      </c>
      <c r="D955" s="53">
        <v>4</v>
      </c>
      <c r="E955" s="54">
        <v>5072.24</v>
      </c>
    </row>
    <row r="956" spans="1:5" ht="12" customHeight="1">
      <c r="A956" s="508"/>
      <c r="B956" s="508"/>
      <c r="C956" s="52" t="s">
        <v>425</v>
      </c>
      <c r="D956" s="53">
        <v>32</v>
      </c>
      <c r="E956" s="54">
        <v>10848.64</v>
      </c>
    </row>
    <row r="957" spans="1:5" ht="12" customHeight="1">
      <c r="A957" s="508"/>
      <c r="B957" s="508"/>
      <c r="C957" s="52" t="s">
        <v>426</v>
      </c>
      <c r="D957" s="53">
        <v>1</v>
      </c>
      <c r="E957" s="54">
        <v>1057.8800000000001</v>
      </c>
    </row>
    <row r="958" spans="1:5" ht="12" customHeight="1">
      <c r="A958" s="508"/>
      <c r="B958" s="508"/>
      <c r="C958" s="52" t="s">
        <v>455</v>
      </c>
      <c r="D958" s="53">
        <v>7</v>
      </c>
      <c r="E958" s="54">
        <v>3067.6800000000003</v>
      </c>
    </row>
    <row r="959" spans="1:5" ht="12" customHeight="1">
      <c r="A959" s="508"/>
      <c r="B959" s="508"/>
      <c r="C959" s="52" t="s">
        <v>430</v>
      </c>
      <c r="D959" s="53">
        <v>1</v>
      </c>
      <c r="E959" s="54">
        <v>306.47000000000003</v>
      </c>
    </row>
    <row r="960" spans="1:5" ht="12" customHeight="1">
      <c r="A960" s="508"/>
      <c r="B960" s="507" t="s">
        <v>639</v>
      </c>
      <c r="C960" s="507"/>
      <c r="D960" s="55">
        <v>61</v>
      </c>
      <c r="E960" s="56">
        <v>38038.239999999998</v>
      </c>
    </row>
    <row r="961" spans="1:5" ht="12" customHeight="1">
      <c r="A961" s="508"/>
      <c r="B961" s="508" t="s">
        <v>142</v>
      </c>
      <c r="C961" s="52" t="s">
        <v>419</v>
      </c>
      <c r="D961" s="53">
        <v>1</v>
      </c>
      <c r="E961" s="54">
        <v>1391.54</v>
      </c>
    </row>
    <row r="962" spans="1:5" ht="12" customHeight="1">
      <c r="A962" s="508"/>
      <c r="B962" s="508"/>
      <c r="C962" s="52" t="s">
        <v>437</v>
      </c>
      <c r="D962" s="53">
        <v>2</v>
      </c>
      <c r="E962" s="54">
        <v>1739.96</v>
      </c>
    </row>
    <row r="963" spans="1:5" ht="12" customHeight="1">
      <c r="A963" s="508"/>
      <c r="B963" s="507" t="s">
        <v>640</v>
      </c>
      <c r="C963" s="507"/>
      <c r="D963" s="55">
        <v>3</v>
      </c>
      <c r="E963" s="56">
        <v>3131.5</v>
      </c>
    </row>
    <row r="964" spans="1:5" ht="12" customHeight="1">
      <c r="A964" s="508"/>
      <c r="B964" s="508" t="s">
        <v>143</v>
      </c>
      <c r="C964" s="52" t="s">
        <v>908</v>
      </c>
      <c r="D964" s="53">
        <v>1</v>
      </c>
      <c r="E964" s="54">
        <v>0</v>
      </c>
    </row>
    <row r="965" spans="1:5" ht="12" customHeight="1">
      <c r="A965" s="508"/>
      <c r="B965" s="508"/>
      <c r="C965" s="52" t="s">
        <v>422</v>
      </c>
      <c r="D965" s="53">
        <v>1</v>
      </c>
      <c r="E965" s="54">
        <v>891.02</v>
      </c>
    </row>
    <row r="966" spans="1:5" ht="12" customHeight="1">
      <c r="A966" s="508"/>
      <c r="B966" s="508"/>
      <c r="C966" s="52" t="s">
        <v>437</v>
      </c>
      <c r="D966" s="53">
        <v>2</v>
      </c>
      <c r="E966" s="54">
        <v>1739.96</v>
      </c>
    </row>
    <row r="967" spans="1:5" ht="12" customHeight="1">
      <c r="A967" s="508"/>
      <c r="B967" s="508"/>
      <c r="C967" s="52" t="s">
        <v>427</v>
      </c>
      <c r="D967" s="53">
        <v>1</v>
      </c>
      <c r="E967" s="54">
        <v>2003.42</v>
      </c>
    </row>
    <row r="968" spans="1:5" ht="12" customHeight="1">
      <c r="A968" s="508"/>
      <c r="B968" s="507" t="s">
        <v>910</v>
      </c>
      <c r="C968" s="507"/>
      <c r="D968" s="55">
        <v>5</v>
      </c>
      <c r="E968" s="56">
        <v>4634.3999999999996</v>
      </c>
    </row>
    <row r="969" spans="1:5" ht="12" customHeight="1">
      <c r="A969" s="508"/>
      <c r="B969" s="508" t="s">
        <v>144</v>
      </c>
      <c r="C969" s="52" t="s">
        <v>464</v>
      </c>
      <c r="D969" s="53">
        <v>1</v>
      </c>
      <c r="E969" s="54">
        <v>674.44</v>
      </c>
    </row>
    <row r="970" spans="1:5" ht="12" customHeight="1">
      <c r="A970" s="508"/>
      <c r="B970" s="508"/>
      <c r="C970" s="52" t="s">
        <v>419</v>
      </c>
      <c r="D970" s="53">
        <v>2</v>
      </c>
      <c r="E970" s="54">
        <v>2783.08</v>
      </c>
    </row>
    <row r="971" spans="1:5" ht="12" customHeight="1">
      <c r="A971" s="508"/>
      <c r="B971" s="508"/>
      <c r="C971" s="52" t="s">
        <v>492</v>
      </c>
      <c r="D971" s="53">
        <v>1</v>
      </c>
      <c r="E971" s="54">
        <v>508.24</v>
      </c>
    </row>
    <row r="972" spans="1:5" ht="12" customHeight="1">
      <c r="A972" s="508"/>
      <c r="B972" s="508"/>
      <c r="C972" s="52" t="s">
        <v>422</v>
      </c>
      <c r="D972" s="53">
        <v>3</v>
      </c>
      <c r="E972" s="54">
        <v>2673.06</v>
      </c>
    </row>
    <row r="973" spans="1:5" ht="12" customHeight="1">
      <c r="A973" s="508"/>
      <c r="B973" s="508"/>
      <c r="C973" s="52" t="s">
        <v>437</v>
      </c>
      <c r="D973" s="53">
        <v>2</v>
      </c>
      <c r="E973" s="54">
        <v>1739.96</v>
      </c>
    </row>
    <row r="974" spans="1:5" ht="12" customHeight="1">
      <c r="A974" s="508"/>
      <c r="B974" s="508"/>
      <c r="C974" s="52" t="s">
        <v>597</v>
      </c>
      <c r="D974" s="53">
        <v>1</v>
      </c>
      <c r="E974" s="54">
        <v>1541.4</v>
      </c>
    </row>
    <row r="975" spans="1:5" ht="12" customHeight="1">
      <c r="A975" s="508"/>
      <c r="B975" s="508"/>
      <c r="C975" s="52" t="s">
        <v>424</v>
      </c>
      <c r="D975" s="53">
        <v>1</v>
      </c>
      <c r="E975" s="54">
        <v>1268.06</v>
      </c>
    </row>
    <row r="976" spans="1:5" ht="12" customHeight="1">
      <c r="A976" s="508"/>
      <c r="B976" s="507" t="s">
        <v>911</v>
      </c>
      <c r="C976" s="507"/>
      <c r="D976" s="55">
        <v>11</v>
      </c>
      <c r="E976" s="56">
        <v>11188.239999999998</v>
      </c>
    </row>
    <row r="977" spans="1:5" ht="12" customHeight="1">
      <c r="A977" s="508"/>
      <c r="B977" s="508" t="s">
        <v>145</v>
      </c>
      <c r="C977" s="52" t="s">
        <v>463</v>
      </c>
      <c r="D977" s="53">
        <v>1</v>
      </c>
      <c r="E977" s="54">
        <v>696.36</v>
      </c>
    </row>
    <row r="978" spans="1:5" ht="12" customHeight="1">
      <c r="A978" s="508"/>
      <c r="B978" s="508"/>
      <c r="C978" s="52" t="s">
        <v>419</v>
      </c>
      <c r="D978" s="53">
        <v>1</v>
      </c>
      <c r="E978" s="54">
        <v>1391.54</v>
      </c>
    </row>
    <row r="979" spans="1:5" ht="12" customHeight="1">
      <c r="A979" s="508"/>
      <c r="B979" s="508"/>
      <c r="C979" s="52" t="s">
        <v>420</v>
      </c>
      <c r="D979" s="53">
        <v>1</v>
      </c>
      <c r="E979" s="54">
        <v>631.88</v>
      </c>
    </row>
    <row r="980" spans="1:5" ht="12" customHeight="1">
      <c r="A980" s="508"/>
      <c r="B980" s="508"/>
      <c r="C980" s="52" t="s">
        <v>422</v>
      </c>
      <c r="D980" s="53">
        <v>2</v>
      </c>
      <c r="E980" s="54">
        <v>1782.04</v>
      </c>
    </row>
    <row r="981" spans="1:5" ht="12" customHeight="1">
      <c r="A981" s="508"/>
      <c r="B981" s="507" t="s">
        <v>912</v>
      </c>
      <c r="C981" s="507"/>
      <c r="D981" s="55">
        <v>5</v>
      </c>
      <c r="E981" s="56">
        <v>4501.82</v>
      </c>
    </row>
    <row r="982" spans="1:5" ht="12" customHeight="1">
      <c r="A982" s="509" t="s">
        <v>913</v>
      </c>
      <c r="B982" s="509"/>
      <c r="C982" s="509"/>
      <c r="D982" s="55">
        <v>216</v>
      </c>
      <c r="E982" s="56">
        <v>196106.13999999993</v>
      </c>
    </row>
    <row r="983" spans="1:5" ht="12" customHeight="1">
      <c r="A983" s="508" t="s">
        <v>147</v>
      </c>
      <c r="B983" s="508" t="s">
        <v>148</v>
      </c>
      <c r="C983" s="52" t="s">
        <v>449</v>
      </c>
      <c r="D983" s="53">
        <v>8</v>
      </c>
      <c r="E983" s="54">
        <v>11088.8</v>
      </c>
    </row>
    <row r="984" spans="1:5" ht="12" customHeight="1">
      <c r="A984" s="508"/>
      <c r="B984" s="508"/>
      <c r="C984" s="52" t="s">
        <v>436</v>
      </c>
      <c r="D984" s="53">
        <v>2</v>
      </c>
      <c r="E984" s="54">
        <v>1704.08</v>
      </c>
    </row>
    <row r="985" spans="1:5" ht="12" customHeight="1">
      <c r="A985" s="508"/>
      <c r="B985" s="508"/>
      <c r="C985" s="52" t="s">
        <v>422</v>
      </c>
      <c r="D985" s="53">
        <v>8</v>
      </c>
      <c r="E985" s="54">
        <v>7128.16</v>
      </c>
    </row>
    <row r="986" spans="1:5" ht="12" customHeight="1">
      <c r="A986" s="508"/>
      <c r="B986" s="508"/>
      <c r="C986" s="52" t="s">
        <v>437</v>
      </c>
      <c r="D986" s="53">
        <v>5</v>
      </c>
      <c r="E986" s="54">
        <v>4349.8999999999996</v>
      </c>
    </row>
    <row r="987" spans="1:5" ht="12" customHeight="1">
      <c r="A987" s="508"/>
      <c r="B987" s="508"/>
      <c r="C987" s="52" t="s">
        <v>426</v>
      </c>
      <c r="D987" s="53">
        <v>12</v>
      </c>
      <c r="E987" s="54">
        <v>12694.560000000001</v>
      </c>
    </row>
    <row r="988" spans="1:5" ht="12" customHeight="1">
      <c r="A988" s="508"/>
      <c r="B988" s="508"/>
      <c r="C988" s="52" t="s">
        <v>445</v>
      </c>
      <c r="D988" s="53">
        <v>2</v>
      </c>
      <c r="E988" s="54">
        <v>2378.7200000000003</v>
      </c>
    </row>
    <row r="989" spans="1:5" ht="12" customHeight="1">
      <c r="A989" s="508"/>
      <c r="B989" s="507" t="s">
        <v>914</v>
      </c>
      <c r="C989" s="507"/>
      <c r="D989" s="55">
        <v>37</v>
      </c>
      <c r="E989" s="56">
        <v>39344.22</v>
      </c>
    </row>
    <row r="990" spans="1:5" ht="12" customHeight="1">
      <c r="A990" s="508"/>
      <c r="B990" s="508" t="s">
        <v>149</v>
      </c>
      <c r="C990" s="52" t="s">
        <v>463</v>
      </c>
      <c r="D990" s="53">
        <v>1</v>
      </c>
      <c r="E990" s="54">
        <v>696.36</v>
      </c>
    </row>
    <row r="991" spans="1:5" ht="12" customHeight="1">
      <c r="A991" s="508"/>
      <c r="B991" s="508"/>
      <c r="C991" s="52" t="s">
        <v>491</v>
      </c>
      <c r="D991" s="53">
        <v>1</v>
      </c>
      <c r="E991" s="54">
        <v>643</v>
      </c>
    </row>
    <row r="992" spans="1:5" ht="12" customHeight="1">
      <c r="A992" s="508"/>
      <c r="B992" s="508"/>
      <c r="C992" s="52" t="s">
        <v>437</v>
      </c>
      <c r="D992" s="53">
        <v>1</v>
      </c>
      <c r="E992" s="54">
        <v>869.98</v>
      </c>
    </row>
    <row r="993" spans="1:5" ht="12" customHeight="1">
      <c r="A993" s="508"/>
      <c r="B993" s="507" t="s">
        <v>915</v>
      </c>
      <c r="C993" s="507"/>
      <c r="D993" s="55">
        <v>3</v>
      </c>
      <c r="E993" s="56">
        <v>2209.34</v>
      </c>
    </row>
    <row r="994" spans="1:5" ht="12" customHeight="1">
      <c r="A994" s="508"/>
      <c r="B994" s="508" t="s">
        <v>150</v>
      </c>
      <c r="C994" s="52" t="s">
        <v>463</v>
      </c>
      <c r="D994" s="53">
        <v>5</v>
      </c>
      <c r="E994" s="54">
        <v>3481.8</v>
      </c>
    </row>
    <row r="995" spans="1:5" ht="12" customHeight="1">
      <c r="A995" s="508"/>
      <c r="B995" s="508"/>
      <c r="C995" s="52" t="s">
        <v>464</v>
      </c>
      <c r="D995" s="53">
        <v>3</v>
      </c>
      <c r="E995" s="54">
        <v>2023.3200000000002</v>
      </c>
    </row>
    <row r="996" spans="1:5" ht="12" customHeight="1">
      <c r="A996" s="508"/>
      <c r="B996" s="508"/>
      <c r="C996" s="52" t="s">
        <v>621</v>
      </c>
      <c r="D996" s="53">
        <v>4</v>
      </c>
      <c r="E996" s="54">
        <v>644.76</v>
      </c>
    </row>
    <row r="997" spans="1:5" ht="12" customHeight="1">
      <c r="A997" s="508"/>
      <c r="B997" s="508"/>
      <c r="C997" s="52" t="s">
        <v>548</v>
      </c>
      <c r="D997" s="53">
        <v>11</v>
      </c>
      <c r="E997" s="54">
        <v>495</v>
      </c>
    </row>
    <row r="998" spans="1:5" ht="12" customHeight="1">
      <c r="A998" s="508"/>
      <c r="B998" s="508"/>
      <c r="C998" s="52" t="s">
        <v>419</v>
      </c>
      <c r="D998" s="53">
        <v>1</v>
      </c>
      <c r="E998" s="54">
        <v>1391.54</v>
      </c>
    </row>
    <row r="999" spans="1:5" ht="12" customHeight="1">
      <c r="A999" s="508"/>
      <c r="B999" s="508"/>
      <c r="C999" s="52" t="s">
        <v>449</v>
      </c>
      <c r="D999" s="53">
        <v>2</v>
      </c>
      <c r="E999" s="54">
        <v>2772.2</v>
      </c>
    </row>
    <row r="1000" spans="1:5" ht="12" customHeight="1">
      <c r="A1000" s="508"/>
      <c r="B1000" s="508"/>
      <c r="C1000" s="52" t="s">
        <v>468</v>
      </c>
      <c r="D1000" s="53">
        <v>1</v>
      </c>
      <c r="E1000" s="54">
        <v>1389.76</v>
      </c>
    </row>
    <row r="1001" spans="1:5" ht="12" customHeight="1">
      <c r="A1001" s="508"/>
      <c r="B1001" s="508"/>
      <c r="C1001" s="52" t="s">
        <v>818</v>
      </c>
      <c r="D1001" s="53">
        <v>1</v>
      </c>
      <c r="E1001" s="54">
        <v>676.26</v>
      </c>
    </row>
    <row r="1002" spans="1:5" ht="12" customHeight="1">
      <c r="A1002" s="508"/>
      <c r="B1002" s="508"/>
      <c r="C1002" s="52" t="s">
        <v>441</v>
      </c>
      <c r="D1002" s="53">
        <v>1</v>
      </c>
      <c r="E1002" s="54">
        <v>45</v>
      </c>
    </row>
    <row r="1003" spans="1:5" ht="12" customHeight="1">
      <c r="A1003" s="508"/>
      <c r="B1003" s="508"/>
      <c r="C1003" s="52" t="s">
        <v>618</v>
      </c>
      <c r="D1003" s="53">
        <v>1</v>
      </c>
      <c r="E1003" s="54">
        <v>225.86</v>
      </c>
    </row>
    <row r="1004" spans="1:5" ht="12" customHeight="1">
      <c r="A1004" s="508"/>
      <c r="B1004" s="508"/>
      <c r="C1004" s="52" t="s">
        <v>491</v>
      </c>
      <c r="D1004" s="53">
        <v>49</v>
      </c>
      <c r="E1004" s="54">
        <v>31507</v>
      </c>
    </row>
    <row r="1005" spans="1:5" ht="12" customHeight="1">
      <c r="A1005" s="508"/>
      <c r="B1005" s="508"/>
      <c r="C1005" s="52" t="s">
        <v>436</v>
      </c>
      <c r="D1005" s="53">
        <v>3</v>
      </c>
      <c r="E1005" s="54">
        <v>2556.12</v>
      </c>
    </row>
    <row r="1006" spans="1:5" ht="12" customHeight="1">
      <c r="A1006" s="508"/>
      <c r="B1006" s="508"/>
      <c r="C1006" s="52" t="s">
        <v>422</v>
      </c>
      <c r="D1006" s="53">
        <v>3</v>
      </c>
      <c r="E1006" s="54">
        <v>2673.06</v>
      </c>
    </row>
    <row r="1007" spans="1:5" ht="12" customHeight="1">
      <c r="A1007" s="508"/>
      <c r="B1007" s="508"/>
      <c r="C1007" s="52" t="s">
        <v>437</v>
      </c>
      <c r="D1007" s="53">
        <v>1</v>
      </c>
      <c r="E1007" s="54">
        <v>869.98</v>
      </c>
    </row>
    <row r="1008" spans="1:5" ht="12" customHeight="1">
      <c r="A1008" s="508"/>
      <c r="B1008" s="508"/>
      <c r="C1008" s="52" t="s">
        <v>424</v>
      </c>
      <c r="D1008" s="53">
        <v>3</v>
      </c>
      <c r="E1008" s="54">
        <v>3804.18</v>
      </c>
    </row>
    <row r="1009" spans="1:5" ht="12" customHeight="1">
      <c r="A1009" s="508"/>
      <c r="B1009" s="508"/>
      <c r="C1009" s="52" t="s">
        <v>529</v>
      </c>
      <c r="D1009" s="53">
        <v>1</v>
      </c>
      <c r="E1009" s="54">
        <v>464.61</v>
      </c>
    </row>
    <row r="1010" spans="1:5" ht="12" customHeight="1">
      <c r="A1010" s="508"/>
      <c r="B1010" s="508"/>
      <c r="C1010" s="52" t="s">
        <v>550</v>
      </c>
      <c r="D1010" s="53">
        <v>1</v>
      </c>
      <c r="E1010" s="54">
        <v>483.54999999999995</v>
      </c>
    </row>
    <row r="1011" spans="1:5" ht="12" customHeight="1">
      <c r="A1011" s="508"/>
      <c r="B1011" s="508"/>
      <c r="C1011" s="52" t="s">
        <v>426</v>
      </c>
      <c r="D1011" s="53">
        <v>1</v>
      </c>
      <c r="E1011" s="54">
        <v>1057.8800000000001</v>
      </c>
    </row>
    <row r="1012" spans="1:5" ht="12" customHeight="1">
      <c r="A1012" s="508"/>
      <c r="B1012" s="508"/>
      <c r="C1012" s="52" t="s">
        <v>471</v>
      </c>
      <c r="D1012" s="53">
        <v>1</v>
      </c>
      <c r="E1012" s="54">
        <v>1683.48</v>
      </c>
    </row>
    <row r="1013" spans="1:5" ht="12" customHeight="1">
      <c r="A1013" s="508"/>
      <c r="B1013" s="508"/>
      <c r="C1013" s="52" t="s">
        <v>531</v>
      </c>
      <c r="D1013" s="53">
        <v>1</v>
      </c>
      <c r="E1013" s="54">
        <v>1707.3</v>
      </c>
    </row>
    <row r="1014" spans="1:5" ht="12" customHeight="1">
      <c r="A1014" s="508"/>
      <c r="B1014" s="508"/>
      <c r="C1014" s="52" t="s">
        <v>454</v>
      </c>
      <c r="D1014" s="53">
        <v>1</v>
      </c>
      <c r="E1014" s="54">
        <v>509.86</v>
      </c>
    </row>
    <row r="1015" spans="1:5" ht="12" customHeight="1">
      <c r="A1015" s="508"/>
      <c r="B1015" s="508"/>
      <c r="C1015" s="52" t="s">
        <v>533</v>
      </c>
      <c r="D1015" s="53">
        <v>1</v>
      </c>
      <c r="E1015" s="54">
        <v>514.16999999999996</v>
      </c>
    </row>
    <row r="1016" spans="1:5" ht="12" customHeight="1">
      <c r="A1016" s="508"/>
      <c r="B1016" s="508"/>
      <c r="C1016" s="52" t="s">
        <v>455</v>
      </c>
      <c r="D1016" s="53">
        <v>1</v>
      </c>
      <c r="E1016" s="54">
        <v>438.24</v>
      </c>
    </row>
    <row r="1017" spans="1:5" ht="12" customHeight="1">
      <c r="A1017" s="508"/>
      <c r="B1017" s="508"/>
      <c r="C1017" s="52" t="s">
        <v>427</v>
      </c>
      <c r="D1017" s="53">
        <v>1</v>
      </c>
      <c r="E1017" s="54">
        <v>2003.42</v>
      </c>
    </row>
    <row r="1018" spans="1:5" ht="12" customHeight="1">
      <c r="A1018" s="508"/>
      <c r="B1018" s="508"/>
      <c r="C1018" s="52" t="s">
        <v>916</v>
      </c>
      <c r="D1018" s="53">
        <v>5</v>
      </c>
      <c r="E1018" s="54">
        <v>1678.6000000000001</v>
      </c>
    </row>
    <row r="1019" spans="1:5" ht="12" customHeight="1">
      <c r="A1019" s="508"/>
      <c r="B1019" s="508"/>
      <c r="C1019" s="52" t="s">
        <v>759</v>
      </c>
      <c r="D1019" s="53">
        <v>1</v>
      </c>
      <c r="E1019" s="54">
        <v>1360.4</v>
      </c>
    </row>
    <row r="1020" spans="1:5" ht="12" customHeight="1">
      <c r="A1020" s="508"/>
      <c r="B1020" s="508"/>
      <c r="C1020" s="52" t="s">
        <v>504</v>
      </c>
      <c r="D1020" s="53">
        <v>1</v>
      </c>
      <c r="E1020" s="54">
        <v>757.4</v>
      </c>
    </row>
    <row r="1021" spans="1:5" ht="12" customHeight="1">
      <c r="A1021" s="508"/>
      <c r="B1021" s="508"/>
      <c r="C1021" s="52" t="s">
        <v>666</v>
      </c>
      <c r="D1021" s="53">
        <v>1</v>
      </c>
      <c r="E1021" s="54">
        <v>555.83000000000004</v>
      </c>
    </row>
    <row r="1022" spans="1:5" ht="12" customHeight="1">
      <c r="A1022" s="508"/>
      <c r="B1022" s="508"/>
      <c r="C1022" s="52" t="s">
        <v>695</v>
      </c>
      <c r="D1022" s="53">
        <v>1</v>
      </c>
      <c r="E1022" s="54">
        <v>639.83999999999992</v>
      </c>
    </row>
    <row r="1023" spans="1:5" ht="12" customHeight="1">
      <c r="A1023" s="508"/>
      <c r="B1023" s="508"/>
      <c r="C1023" s="52" t="s">
        <v>431</v>
      </c>
      <c r="D1023" s="53">
        <v>1</v>
      </c>
      <c r="E1023" s="54">
        <v>3239.34</v>
      </c>
    </row>
    <row r="1024" spans="1:5" ht="12" customHeight="1">
      <c r="A1024" s="508"/>
      <c r="B1024" s="508"/>
      <c r="C1024" s="52" t="s">
        <v>544</v>
      </c>
      <c r="D1024" s="53">
        <v>1</v>
      </c>
      <c r="E1024" s="54">
        <v>5710.28</v>
      </c>
    </row>
    <row r="1025" spans="1:5" ht="12" customHeight="1">
      <c r="A1025" s="508"/>
      <c r="B1025" s="507" t="s">
        <v>642</v>
      </c>
      <c r="C1025" s="507"/>
      <c r="D1025" s="55">
        <v>109</v>
      </c>
      <c r="E1025" s="56">
        <v>77360.039999999994</v>
      </c>
    </row>
    <row r="1026" spans="1:5" ht="12" customHeight="1">
      <c r="A1026" s="508"/>
      <c r="B1026" s="508" t="s">
        <v>151</v>
      </c>
      <c r="C1026" s="52" t="s">
        <v>463</v>
      </c>
      <c r="D1026" s="53">
        <v>1</v>
      </c>
      <c r="E1026" s="54">
        <v>696.36</v>
      </c>
    </row>
    <row r="1027" spans="1:5" ht="12" customHeight="1">
      <c r="A1027" s="508"/>
      <c r="B1027" s="508"/>
      <c r="C1027" s="52" t="s">
        <v>419</v>
      </c>
      <c r="D1027" s="53">
        <v>1</v>
      </c>
      <c r="E1027" s="54">
        <v>1391.54</v>
      </c>
    </row>
    <row r="1028" spans="1:5" ht="12" customHeight="1">
      <c r="A1028" s="508"/>
      <c r="B1028" s="508"/>
      <c r="C1028" s="52" t="s">
        <v>491</v>
      </c>
      <c r="D1028" s="53">
        <v>81</v>
      </c>
      <c r="E1028" s="54">
        <v>52083</v>
      </c>
    </row>
    <row r="1029" spans="1:5" ht="12" customHeight="1">
      <c r="A1029" s="508"/>
      <c r="B1029" s="508"/>
      <c r="C1029" s="52" t="s">
        <v>433</v>
      </c>
      <c r="D1029" s="53">
        <v>1</v>
      </c>
      <c r="E1029" s="54">
        <v>1119.74</v>
      </c>
    </row>
    <row r="1030" spans="1:5" ht="12" customHeight="1">
      <c r="A1030" s="508"/>
      <c r="B1030" s="508"/>
      <c r="C1030" s="52" t="s">
        <v>421</v>
      </c>
      <c r="D1030" s="53">
        <v>1</v>
      </c>
      <c r="E1030" s="54">
        <v>1079.8400000000001</v>
      </c>
    </row>
    <row r="1031" spans="1:5" ht="12" customHeight="1">
      <c r="A1031" s="508"/>
      <c r="B1031" s="508"/>
      <c r="C1031" s="52" t="s">
        <v>436</v>
      </c>
      <c r="D1031" s="53">
        <v>2</v>
      </c>
      <c r="E1031" s="54">
        <v>1704.08</v>
      </c>
    </row>
    <row r="1032" spans="1:5" ht="12" customHeight="1">
      <c r="A1032" s="508"/>
      <c r="B1032" s="508"/>
      <c r="C1032" s="52" t="s">
        <v>422</v>
      </c>
      <c r="D1032" s="53">
        <v>3</v>
      </c>
      <c r="E1032" s="54">
        <v>2673.06</v>
      </c>
    </row>
    <row r="1033" spans="1:5" ht="12" customHeight="1">
      <c r="A1033" s="508"/>
      <c r="B1033" s="508"/>
      <c r="C1033" s="52" t="s">
        <v>437</v>
      </c>
      <c r="D1033" s="53">
        <v>1</v>
      </c>
      <c r="E1033" s="54">
        <v>869.98</v>
      </c>
    </row>
    <row r="1034" spans="1:5" ht="12" customHeight="1">
      <c r="A1034" s="508"/>
      <c r="B1034" s="508"/>
      <c r="C1034" s="52" t="s">
        <v>424</v>
      </c>
      <c r="D1034" s="53">
        <v>6</v>
      </c>
      <c r="E1034" s="54">
        <v>7608.36</v>
      </c>
    </row>
    <row r="1035" spans="1:5" ht="12" customHeight="1">
      <c r="A1035" s="508"/>
      <c r="B1035" s="508"/>
      <c r="C1035" s="52" t="s">
        <v>455</v>
      </c>
      <c r="D1035" s="53">
        <v>1</v>
      </c>
      <c r="E1035" s="54">
        <v>438.24</v>
      </c>
    </row>
    <row r="1036" spans="1:5" ht="12" customHeight="1">
      <c r="A1036" s="508"/>
      <c r="B1036" s="508"/>
      <c r="C1036" s="52" t="s">
        <v>439</v>
      </c>
      <c r="D1036" s="53">
        <v>2</v>
      </c>
      <c r="E1036" s="54">
        <v>1805.48</v>
      </c>
    </row>
    <row r="1037" spans="1:5" ht="12" customHeight="1">
      <c r="A1037" s="508"/>
      <c r="B1037" s="508"/>
      <c r="C1037" s="52" t="s">
        <v>479</v>
      </c>
      <c r="D1037" s="53">
        <v>1</v>
      </c>
      <c r="E1037" s="54">
        <v>372.53999999999996</v>
      </c>
    </row>
    <row r="1038" spans="1:5" ht="12" customHeight="1">
      <c r="A1038" s="508"/>
      <c r="B1038" s="507" t="s">
        <v>917</v>
      </c>
      <c r="C1038" s="507"/>
      <c r="D1038" s="55">
        <v>101</v>
      </c>
      <c r="E1038" s="56">
        <v>71842.219999999987</v>
      </c>
    </row>
    <row r="1039" spans="1:5" ht="12" customHeight="1">
      <c r="A1039" s="508"/>
      <c r="B1039" s="508" t="s">
        <v>152</v>
      </c>
      <c r="C1039" s="52" t="s">
        <v>548</v>
      </c>
      <c r="D1039" s="53">
        <v>1</v>
      </c>
      <c r="E1039" s="54">
        <v>45</v>
      </c>
    </row>
    <row r="1040" spans="1:5" ht="12" customHeight="1">
      <c r="A1040" s="508"/>
      <c r="B1040" s="508"/>
      <c r="C1040" s="52" t="s">
        <v>424</v>
      </c>
      <c r="D1040" s="53">
        <v>1</v>
      </c>
      <c r="E1040" s="54">
        <v>1268.06</v>
      </c>
    </row>
    <row r="1041" spans="1:5" ht="12" customHeight="1">
      <c r="A1041" s="508"/>
      <c r="B1041" s="508"/>
      <c r="C1041" s="52" t="s">
        <v>732</v>
      </c>
      <c r="D1041" s="53">
        <v>1</v>
      </c>
      <c r="E1041" s="54">
        <v>323.33999999999997</v>
      </c>
    </row>
    <row r="1042" spans="1:5" ht="12" customHeight="1">
      <c r="A1042" s="508"/>
      <c r="B1042" s="508"/>
      <c r="C1042" s="52" t="s">
        <v>543</v>
      </c>
      <c r="D1042" s="53">
        <v>1</v>
      </c>
      <c r="E1042" s="54">
        <v>5080.2800000000007</v>
      </c>
    </row>
    <row r="1043" spans="1:5" ht="12" customHeight="1">
      <c r="A1043" s="508"/>
      <c r="B1043" s="507" t="s">
        <v>918</v>
      </c>
      <c r="C1043" s="507"/>
      <c r="D1043" s="55">
        <v>4</v>
      </c>
      <c r="E1043" s="56">
        <v>6716.68</v>
      </c>
    </row>
    <row r="1044" spans="1:5" ht="12" customHeight="1">
      <c r="A1044" s="508"/>
      <c r="B1044" s="508" t="s">
        <v>153</v>
      </c>
      <c r="C1044" s="52" t="s">
        <v>419</v>
      </c>
      <c r="D1044" s="53">
        <v>1</v>
      </c>
      <c r="E1044" s="54">
        <v>1391.54</v>
      </c>
    </row>
    <row r="1045" spans="1:5" ht="12" customHeight="1">
      <c r="A1045" s="508"/>
      <c r="B1045" s="508"/>
      <c r="C1045" s="52" t="s">
        <v>449</v>
      </c>
      <c r="D1045" s="53">
        <v>1</v>
      </c>
      <c r="E1045" s="54">
        <v>1386.1</v>
      </c>
    </row>
    <row r="1046" spans="1:5" ht="12" customHeight="1">
      <c r="A1046" s="508"/>
      <c r="B1046" s="508"/>
      <c r="C1046" s="52" t="s">
        <v>457</v>
      </c>
      <c r="D1046" s="53">
        <v>1</v>
      </c>
      <c r="E1046" s="54">
        <v>472.43</v>
      </c>
    </row>
    <row r="1047" spans="1:5" ht="12" customHeight="1">
      <c r="A1047" s="508"/>
      <c r="B1047" s="508"/>
      <c r="C1047" s="52" t="s">
        <v>483</v>
      </c>
      <c r="D1047" s="53">
        <v>3</v>
      </c>
      <c r="E1047" s="54">
        <v>1329</v>
      </c>
    </row>
    <row r="1048" spans="1:5" ht="12" customHeight="1">
      <c r="A1048" s="508"/>
      <c r="B1048" s="508"/>
      <c r="C1048" s="52" t="s">
        <v>436</v>
      </c>
      <c r="D1048" s="53">
        <v>5</v>
      </c>
      <c r="E1048" s="54">
        <v>4260.2</v>
      </c>
    </row>
    <row r="1049" spans="1:5" ht="12" customHeight="1">
      <c r="A1049" s="508"/>
      <c r="B1049" s="508"/>
      <c r="C1049" s="52" t="s">
        <v>437</v>
      </c>
      <c r="D1049" s="53">
        <v>5</v>
      </c>
      <c r="E1049" s="54">
        <v>4349.8999999999996</v>
      </c>
    </row>
    <row r="1050" spans="1:5" ht="12" customHeight="1">
      <c r="A1050" s="508"/>
      <c r="B1050" s="508"/>
      <c r="C1050" s="52" t="s">
        <v>493</v>
      </c>
      <c r="D1050" s="53">
        <v>2</v>
      </c>
      <c r="E1050" s="54">
        <v>1507.8</v>
      </c>
    </row>
    <row r="1051" spans="1:5" ht="12" customHeight="1">
      <c r="A1051" s="508"/>
      <c r="B1051" s="508"/>
      <c r="C1051" s="52" t="s">
        <v>424</v>
      </c>
      <c r="D1051" s="53">
        <v>8</v>
      </c>
      <c r="E1051" s="54">
        <v>10144.48</v>
      </c>
    </row>
    <row r="1052" spans="1:5" ht="12" customHeight="1">
      <c r="A1052" s="508"/>
      <c r="B1052" s="508"/>
      <c r="C1052" s="52" t="s">
        <v>425</v>
      </c>
      <c r="D1052" s="53">
        <v>6</v>
      </c>
      <c r="E1052" s="54">
        <v>2034.12</v>
      </c>
    </row>
    <row r="1053" spans="1:5" ht="12" customHeight="1">
      <c r="A1053" s="508"/>
      <c r="B1053" s="508"/>
      <c r="C1053" s="52" t="s">
        <v>455</v>
      </c>
      <c r="D1053" s="53">
        <v>3</v>
      </c>
      <c r="E1053" s="54">
        <v>1314.72</v>
      </c>
    </row>
    <row r="1054" spans="1:5" ht="12" customHeight="1">
      <c r="A1054" s="508"/>
      <c r="B1054" s="508"/>
      <c r="C1054" s="52" t="s">
        <v>429</v>
      </c>
      <c r="D1054" s="53">
        <v>1</v>
      </c>
      <c r="E1054" s="54">
        <v>513.94000000000005</v>
      </c>
    </row>
    <row r="1055" spans="1:5" ht="12" customHeight="1">
      <c r="A1055" s="508"/>
      <c r="B1055" s="508"/>
      <c r="C1055" s="52" t="s">
        <v>430</v>
      </c>
      <c r="D1055" s="53">
        <v>2</v>
      </c>
      <c r="E1055" s="54">
        <v>612.94000000000005</v>
      </c>
    </row>
    <row r="1056" spans="1:5" ht="12" customHeight="1">
      <c r="A1056" s="508"/>
      <c r="B1056" s="508"/>
      <c r="C1056" s="52" t="s">
        <v>544</v>
      </c>
      <c r="D1056" s="53">
        <v>1</v>
      </c>
      <c r="E1056" s="54">
        <v>5710.28</v>
      </c>
    </row>
    <row r="1057" spans="1:5" ht="12" customHeight="1">
      <c r="A1057" s="508"/>
      <c r="B1057" s="507" t="s">
        <v>643</v>
      </c>
      <c r="C1057" s="507"/>
      <c r="D1057" s="55">
        <v>39</v>
      </c>
      <c r="E1057" s="56">
        <v>35027.449999999997</v>
      </c>
    </row>
    <row r="1058" spans="1:5" ht="12" customHeight="1">
      <c r="A1058" s="508"/>
      <c r="B1058" s="508" t="s">
        <v>154</v>
      </c>
      <c r="C1058" s="52" t="s">
        <v>464</v>
      </c>
      <c r="D1058" s="53">
        <v>1</v>
      </c>
      <c r="E1058" s="54">
        <v>674.44</v>
      </c>
    </row>
    <row r="1059" spans="1:5" ht="12" customHeight="1">
      <c r="A1059" s="508"/>
      <c r="B1059" s="508"/>
      <c r="C1059" s="52" t="s">
        <v>548</v>
      </c>
      <c r="D1059" s="53">
        <v>51</v>
      </c>
      <c r="E1059" s="54">
        <v>2295</v>
      </c>
    </row>
    <row r="1060" spans="1:5" ht="12" customHeight="1">
      <c r="A1060" s="508"/>
      <c r="B1060" s="508"/>
      <c r="C1060" s="52" t="s">
        <v>419</v>
      </c>
      <c r="D1060" s="53">
        <v>5</v>
      </c>
      <c r="E1060" s="54">
        <v>6957.7</v>
      </c>
    </row>
    <row r="1061" spans="1:5" ht="12" customHeight="1">
      <c r="A1061" s="508"/>
      <c r="B1061" s="508"/>
      <c r="C1061" s="52" t="s">
        <v>483</v>
      </c>
      <c r="D1061" s="53">
        <v>34</v>
      </c>
      <c r="E1061" s="54">
        <v>15062</v>
      </c>
    </row>
    <row r="1062" spans="1:5" ht="12" customHeight="1">
      <c r="A1062" s="508"/>
      <c r="B1062" s="508"/>
      <c r="C1062" s="52" t="s">
        <v>442</v>
      </c>
      <c r="D1062" s="53">
        <v>2</v>
      </c>
      <c r="E1062" s="54">
        <v>90</v>
      </c>
    </row>
    <row r="1063" spans="1:5" ht="12" customHeight="1">
      <c r="A1063" s="508"/>
      <c r="B1063" s="508"/>
      <c r="C1063" s="52" t="s">
        <v>420</v>
      </c>
      <c r="D1063" s="53">
        <v>2</v>
      </c>
      <c r="E1063" s="54">
        <v>1263.76</v>
      </c>
    </row>
    <row r="1064" spans="1:5" ht="12" customHeight="1">
      <c r="A1064" s="508"/>
      <c r="B1064" s="508"/>
      <c r="C1064" s="52" t="s">
        <v>421</v>
      </c>
      <c r="D1064" s="53">
        <v>1</v>
      </c>
      <c r="E1064" s="54">
        <v>1079.8400000000001</v>
      </c>
    </row>
    <row r="1065" spans="1:5" ht="12" customHeight="1">
      <c r="A1065" s="508"/>
      <c r="B1065" s="508"/>
      <c r="C1065" s="52" t="s">
        <v>436</v>
      </c>
      <c r="D1065" s="53">
        <v>4</v>
      </c>
      <c r="E1065" s="54">
        <v>3408.16</v>
      </c>
    </row>
    <row r="1066" spans="1:5" ht="12" customHeight="1">
      <c r="A1066" s="508"/>
      <c r="B1066" s="508"/>
      <c r="C1066" s="52" t="s">
        <v>422</v>
      </c>
      <c r="D1066" s="53">
        <v>8</v>
      </c>
      <c r="E1066" s="54">
        <v>7128.16</v>
      </c>
    </row>
    <row r="1067" spans="1:5" ht="12" customHeight="1">
      <c r="A1067" s="508"/>
      <c r="B1067" s="508"/>
      <c r="C1067" s="52" t="s">
        <v>437</v>
      </c>
      <c r="D1067" s="53">
        <v>3</v>
      </c>
      <c r="E1067" s="54">
        <v>2609.94</v>
      </c>
    </row>
    <row r="1068" spans="1:5" ht="12" customHeight="1">
      <c r="A1068" s="508"/>
      <c r="B1068" s="508"/>
      <c r="C1068" s="52" t="s">
        <v>424</v>
      </c>
      <c r="D1068" s="53">
        <v>5</v>
      </c>
      <c r="E1068" s="54">
        <v>6340.2999999999993</v>
      </c>
    </row>
    <row r="1069" spans="1:5" ht="12" customHeight="1">
      <c r="A1069" s="508"/>
      <c r="B1069" s="508"/>
      <c r="C1069" s="52" t="s">
        <v>672</v>
      </c>
      <c r="D1069" s="53">
        <v>4</v>
      </c>
      <c r="E1069" s="54">
        <v>180</v>
      </c>
    </row>
    <row r="1070" spans="1:5" ht="12" customHeight="1">
      <c r="A1070" s="508"/>
      <c r="B1070" s="508"/>
      <c r="C1070" s="52" t="s">
        <v>426</v>
      </c>
      <c r="D1070" s="53">
        <v>1</v>
      </c>
      <c r="E1070" s="54">
        <v>1057.8800000000001</v>
      </c>
    </row>
    <row r="1071" spans="1:5" ht="12" customHeight="1">
      <c r="A1071" s="508"/>
      <c r="B1071" s="508"/>
      <c r="C1071" s="52" t="s">
        <v>427</v>
      </c>
      <c r="D1071" s="53">
        <v>1</v>
      </c>
      <c r="E1071" s="54">
        <v>2003.42</v>
      </c>
    </row>
    <row r="1072" spans="1:5" ht="12" customHeight="1">
      <c r="A1072" s="508"/>
      <c r="B1072" s="508"/>
      <c r="C1072" s="52" t="s">
        <v>431</v>
      </c>
      <c r="D1072" s="53">
        <v>9</v>
      </c>
      <c r="E1072" s="54">
        <v>29154.06</v>
      </c>
    </row>
    <row r="1073" spans="1:5" ht="12" customHeight="1">
      <c r="A1073" s="508"/>
      <c r="B1073" s="507" t="s">
        <v>919</v>
      </c>
      <c r="C1073" s="507"/>
      <c r="D1073" s="55">
        <v>131</v>
      </c>
      <c r="E1073" s="56">
        <v>79304.66</v>
      </c>
    </row>
    <row r="1074" spans="1:5" ht="12" customHeight="1">
      <c r="A1074" s="508"/>
      <c r="B1074" s="502" t="s">
        <v>155</v>
      </c>
      <c r="C1074" s="52" t="s">
        <v>491</v>
      </c>
      <c r="D1074" s="53">
        <v>10</v>
      </c>
      <c r="E1074" s="54">
        <v>6430</v>
      </c>
    </row>
    <row r="1075" spans="1:5" ht="12" customHeight="1">
      <c r="A1075" s="508"/>
      <c r="B1075" s="503"/>
      <c r="C1075" s="52" t="s">
        <v>436</v>
      </c>
      <c r="D1075" s="53">
        <v>1</v>
      </c>
      <c r="E1075" s="54">
        <v>852.04</v>
      </c>
    </row>
    <row r="1076" spans="1:5" ht="12" customHeight="1">
      <c r="A1076" s="508"/>
      <c r="B1076" s="507" t="s">
        <v>645</v>
      </c>
      <c r="C1076" s="507"/>
      <c r="D1076" s="55">
        <v>11</v>
      </c>
      <c r="E1076" s="56">
        <v>7282.04</v>
      </c>
    </row>
    <row r="1077" spans="1:5" ht="12" customHeight="1">
      <c r="A1077" s="508"/>
      <c r="B1077" s="57" t="s">
        <v>156</v>
      </c>
      <c r="C1077" s="52" t="s">
        <v>491</v>
      </c>
      <c r="D1077" s="53">
        <v>1</v>
      </c>
      <c r="E1077" s="54">
        <v>643</v>
      </c>
    </row>
    <row r="1078" spans="1:5" ht="12" customHeight="1">
      <c r="A1078" s="508"/>
      <c r="B1078" s="507" t="s">
        <v>655</v>
      </c>
      <c r="C1078" s="507"/>
      <c r="D1078" s="55">
        <v>1</v>
      </c>
      <c r="E1078" s="56">
        <v>643</v>
      </c>
    </row>
    <row r="1079" spans="1:5" ht="12" customHeight="1">
      <c r="A1079" s="508"/>
      <c r="B1079" s="508" t="s">
        <v>157</v>
      </c>
      <c r="C1079" s="52" t="s">
        <v>419</v>
      </c>
      <c r="D1079" s="53">
        <v>4</v>
      </c>
      <c r="E1079" s="54">
        <v>5566.16</v>
      </c>
    </row>
    <row r="1080" spans="1:5" ht="12" customHeight="1">
      <c r="A1080" s="508"/>
      <c r="B1080" s="508"/>
      <c r="C1080" s="52" t="s">
        <v>491</v>
      </c>
      <c r="D1080" s="53">
        <v>103</v>
      </c>
      <c r="E1080" s="54">
        <v>66229</v>
      </c>
    </row>
    <row r="1081" spans="1:5" ht="12" customHeight="1">
      <c r="A1081" s="508"/>
      <c r="B1081" s="508"/>
      <c r="C1081" s="52" t="s">
        <v>422</v>
      </c>
      <c r="D1081" s="53">
        <v>3</v>
      </c>
      <c r="E1081" s="54">
        <v>2673.06</v>
      </c>
    </row>
    <row r="1082" spans="1:5" ht="12" customHeight="1">
      <c r="A1082" s="508"/>
      <c r="B1082" s="508"/>
      <c r="C1082" s="52" t="s">
        <v>437</v>
      </c>
      <c r="D1082" s="53">
        <v>4</v>
      </c>
      <c r="E1082" s="54">
        <v>3479.92</v>
      </c>
    </row>
    <row r="1083" spans="1:5" ht="12" customHeight="1">
      <c r="A1083" s="508"/>
      <c r="B1083" s="508"/>
      <c r="C1083" s="52" t="s">
        <v>423</v>
      </c>
      <c r="D1083" s="53">
        <v>2</v>
      </c>
      <c r="E1083" s="54">
        <v>1840.3200000000002</v>
      </c>
    </row>
    <row r="1084" spans="1:5" ht="12" customHeight="1">
      <c r="A1084" s="508"/>
      <c r="B1084" s="508"/>
      <c r="C1084" s="52" t="s">
        <v>424</v>
      </c>
      <c r="D1084" s="53">
        <v>2</v>
      </c>
      <c r="E1084" s="54">
        <v>2536.12</v>
      </c>
    </row>
    <row r="1085" spans="1:5" ht="12" customHeight="1">
      <c r="A1085" s="508"/>
      <c r="B1085" s="508"/>
      <c r="C1085" s="52" t="s">
        <v>425</v>
      </c>
      <c r="D1085" s="53">
        <v>1</v>
      </c>
      <c r="E1085" s="54">
        <v>339.02</v>
      </c>
    </row>
    <row r="1086" spans="1:5" ht="12" customHeight="1">
      <c r="A1086" s="508"/>
      <c r="B1086" s="508"/>
      <c r="C1086" s="52" t="s">
        <v>496</v>
      </c>
      <c r="D1086" s="53">
        <v>1</v>
      </c>
      <c r="E1086" s="54">
        <v>1603</v>
      </c>
    </row>
    <row r="1087" spans="1:5" ht="12" customHeight="1">
      <c r="A1087" s="508"/>
      <c r="B1087" s="508"/>
      <c r="C1087" s="52" t="s">
        <v>473</v>
      </c>
      <c r="D1087" s="53">
        <v>1</v>
      </c>
      <c r="E1087" s="54">
        <v>770.64</v>
      </c>
    </row>
    <row r="1088" spans="1:5" ht="12" customHeight="1">
      <c r="A1088" s="508"/>
      <c r="B1088" s="508"/>
      <c r="C1088" s="52" t="s">
        <v>533</v>
      </c>
      <c r="D1088" s="53">
        <v>2</v>
      </c>
      <c r="E1088" s="54">
        <v>1028.3399999999999</v>
      </c>
    </row>
    <row r="1089" spans="1:5" ht="12" customHeight="1">
      <c r="A1089" s="508"/>
      <c r="B1089" s="508"/>
      <c r="C1089" s="52" t="s">
        <v>455</v>
      </c>
      <c r="D1089" s="53">
        <v>2</v>
      </c>
      <c r="E1089" s="54">
        <v>876.48</v>
      </c>
    </row>
    <row r="1090" spans="1:5" ht="12" customHeight="1">
      <c r="A1090" s="508"/>
      <c r="B1090" s="508"/>
      <c r="C1090" s="52" t="s">
        <v>430</v>
      </c>
      <c r="D1090" s="53">
        <v>1</v>
      </c>
      <c r="E1090" s="54">
        <v>306.47000000000003</v>
      </c>
    </row>
    <row r="1091" spans="1:5" ht="12" customHeight="1">
      <c r="A1091" s="508"/>
      <c r="B1091" s="507" t="s">
        <v>656</v>
      </c>
      <c r="C1091" s="507"/>
      <c r="D1091" s="55">
        <v>126</v>
      </c>
      <c r="E1091" s="56">
        <v>87248.53</v>
      </c>
    </row>
    <row r="1092" spans="1:5" ht="12" customHeight="1">
      <c r="A1092" s="508"/>
      <c r="B1092" s="57" t="s">
        <v>158</v>
      </c>
      <c r="C1092" s="52" t="s">
        <v>419</v>
      </c>
      <c r="D1092" s="53">
        <v>1</v>
      </c>
      <c r="E1092" s="54">
        <v>1391.54</v>
      </c>
    </row>
    <row r="1093" spans="1:5" ht="12" customHeight="1">
      <c r="A1093" s="508"/>
      <c r="B1093" s="507" t="s">
        <v>920</v>
      </c>
      <c r="C1093" s="507"/>
      <c r="D1093" s="55">
        <v>1</v>
      </c>
      <c r="E1093" s="56">
        <v>1391.54</v>
      </c>
    </row>
    <row r="1094" spans="1:5" ht="12" customHeight="1">
      <c r="A1094" s="508"/>
      <c r="B1094" s="508" t="s">
        <v>159</v>
      </c>
      <c r="C1094" s="52" t="s">
        <v>483</v>
      </c>
      <c r="D1094" s="53">
        <v>41</v>
      </c>
      <c r="E1094" s="54">
        <v>18163</v>
      </c>
    </row>
    <row r="1095" spans="1:5" ht="12" customHeight="1">
      <c r="A1095" s="508"/>
      <c r="B1095" s="508"/>
      <c r="C1095" s="52" t="s">
        <v>491</v>
      </c>
      <c r="D1095" s="53">
        <v>2</v>
      </c>
      <c r="E1095" s="54">
        <v>1286</v>
      </c>
    </row>
    <row r="1096" spans="1:5" ht="12" customHeight="1">
      <c r="A1096" s="508"/>
      <c r="B1096" s="508"/>
      <c r="C1096" s="52" t="s">
        <v>422</v>
      </c>
      <c r="D1096" s="53">
        <v>3</v>
      </c>
      <c r="E1096" s="54">
        <v>2673.06</v>
      </c>
    </row>
    <row r="1097" spans="1:5" ht="12" customHeight="1">
      <c r="A1097" s="508"/>
      <c r="B1097" s="508"/>
      <c r="C1097" s="52" t="s">
        <v>427</v>
      </c>
      <c r="D1097" s="53">
        <v>6</v>
      </c>
      <c r="E1097" s="54">
        <v>12020.52</v>
      </c>
    </row>
    <row r="1098" spans="1:5" ht="12" customHeight="1">
      <c r="A1098" s="508"/>
      <c r="B1098" s="508"/>
      <c r="C1098" s="52" t="s">
        <v>823</v>
      </c>
      <c r="D1098" s="53">
        <v>1</v>
      </c>
      <c r="E1098" s="54">
        <v>203.12</v>
      </c>
    </row>
    <row r="1099" spans="1:5" ht="12" customHeight="1">
      <c r="A1099" s="508"/>
      <c r="B1099" s="507" t="s">
        <v>921</v>
      </c>
      <c r="C1099" s="507"/>
      <c r="D1099" s="55">
        <v>53</v>
      </c>
      <c r="E1099" s="56">
        <v>34345.700000000004</v>
      </c>
    </row>
    <row r="1100" spans="1:5" ht="12" customHeight="1">
      <c r="A1100" s="508"/>
      <c r="B1100" s="508" t="s">
        <v>160</v>
      </c>
      <c r="C1100" s="52" t="s">
        <v>419</v>
      </c>
      <c r="D1100" s="53">
        <v>1</v>
      </c>
      <c r="E1100" s="54">
        <v>1391.54</v>
      </c>
    </row>
    <row r="1101" spans="1:5" ht="12" customHeight="1">
      <c r="A1101" s="508"/>
      <c r="B1101" s="508"/>
      <c r="C1101" s="52" t="s">
        <v>423</v>
      </c>
      <c r="D1101" s="53">
        <v>1</v>
      </c>
      <c r="E1101" s="54">
        <v>920.16000000000008</v>
      </c>
    </row>
    <row r="1102" spans="1:5" ht="12" customHeight="1">
      <c r="A1102" s="508"/>
      <c r="B1102" s="508"/>
      <c r="C1102" s="52" t="s">
        <v>427</v>
      </c>
      <c r="D1102" s="53">
        <v>1</v>
      </c>
      <c r="E1102" s="54">
        <v>2003.42</v>
      </c>
    </row>
    <row r="1103" spans="1:5" ht="12" customHeight="1">
      <c r="A1103" s="508"/>
      <c r="B1103" s="507" t="s">
        <v>922</v>
      </c>
      <c r="C1103" s="507"/>
      <c r="D1103" s="55">
        <v>3</v>
      </c>
      <c r="E1103" s="56">
        <v>4315.12</v>
      </c>
    </row>
    <row r="1104" spans="1:5" ht="12" customHeight="1">
      <c r="A1104" s="508"/>
      <c r="B1104" s="502" t="s">
        <v>161</v>
      </c>
      <c r="C1104" s="52" t="s">
        <v>419</v>
      </c>
      <c r="D1104" s="53">
        <v>2</v>
      </c>
      <c r="E1104" s="54">
        <v>2783.08</v>
      </c>
    </row>
    <row r="1105" spans="1:5" ht="12" customHeight="1">
      <c r="A1105" s="508"/>
      <c r="B1105" s="503"/>
      <c r="C1105" s="52" t="s">
        <v>491</v>
      </c>
      <c r="D1105" s="53">
        <v>9</v>
      </c>
      <c r="E1105" s="54">
        <v>5787</v>
      </c>
    </row>
    <row r="1106" spans="1:5" ht="12" customHeight="1">
      <c r="A1106" s="508"/>
      <c r="B1106" s="507" t="s">
        <v>658</v>
      </c>
      <c r="C1106" s="507"/>
      <c r="D1106" s="55">
        <v>11</v>
      </c>
      <c r="E1106" s="56">
        <v>8570.08</v>
      </c>
    </row>
    <row r="1107" spans="1:5" ht="12" customHeight="1">
      <c r="A1107" s="508"/>
      <c r="B1107" s="508" t="s">
        <v>162</v>
      </c>
      <c r="C1107" s="52" t="s">
        <v>491</v>
      </c>
      <c r="D1107" s="53">
        <v>29</v>
      </c>
      <c r="E1107" s="54">
        <v>18647</v>
      </c>
    </row>
    <row r="1108" spans="1:5" ht="12" customHeight="1">
      <c r="A1108" s="508"/>
      <c r="B1108" s="508"/>
      <c r="C1108" s="52" t="s">
        <v>424</v>
      </c>
      <c r="D1108" s="53">
        <v>1</v>
      </c>
      <c r="E1108" s="54">
        <v>1268.06</v>
      </c>
    </row>
    <row r="1109" spans="1:5" ht="12" customHeight="1">
      <c r="A1109" s="508"/>
      <c r="B1109" s="508"/>
      <c r="C1109" s="52" t="s">
        <v>540</v>
      </c>
      <c r="D1109" s="53">
        <v>1</v>
      </c>
      <c r="E1109" s="54">
        <v>966.74</v>
      </c>
    </row>
    <row r="1110" spans="1:5" ht="12" customHeight="1">
      <c r="A1110" s="508"/>
      <c r="B1110" s="507" t="s">
        <v>923</v>
      </c>
      <c r="C1110" s="507"/>
      <c r="D1110" s="55">
        <v>31</v>
      </c>
      <c r="E1110" s="56">
        <v>20881.800000000003</v>
      </c>
    </row>
    <row r="1111" spans="1:5" ht="12" customHeight="1">
      <c r="A1111" s="508"/>
      <c r="B1111" s="508" t="s">
        <v>163</v>
      </c>
      <c r="C1111" s="52" t="s">
        <v>419</v>
      </c>
      <c r="D1111" s="53">
        <v>4</v>
      </c>
      <c r="E1111" s="54">
        <v>5566.16</v>
      </c>
    </row>
    <row r="1112" spans="1:5" ht="12" customHeight="1">
      <c r="A1112" s="508"/>
      <c r="B1112" s="508"/>
      <c r="C1112" s="52" t="s">
        <v>483</v>
      </c>
      <c r="D1112" s="53">
        <v>18</v>
      </c>
      <c r="E1112" s="54">
        <v>7974</v>
      </c>
    </row>
    <row r="1113" spans="1:5" ht="12" customHeight="1">
      <c r="A1113" s="508"/>
      <c r="B1113" s="508"/>
      <c r="C1113" s="52" t="s">
        <v>470</v>
      </c>
      <c r="D1113" s="53">
        <v>2</v>
      </c>
      <c r="E1113" s="54">
        <v>806</v>
      </c>
    </row>
    <row r="1114" spans="1:5" ht="12" customHeight="1">
      <c r="A1114" s="508"/>
      <c r="B1114" s="508"/>
      <c r="C1114" s="52" t="s">
        <v>491</v>
      </c>
      <c r="D1114" s="53">
        <v>6</v>
      </c>
      <c r="E1114" s="54">
        <v>3858</v>
      </c>
    </row>
    <row r="1115" spans="1:5" ht="12" customHeight="1">
      <c r="A1115" s="508"/>
      <c r="B1115" s="508"/>
      <c r="C1115" s="52" t="s">
        <v>527</v>
      </c>
      <c r="D1115" s="53">
        <v>4</v>
      </c>
      <c r="E1115" s="54">
        <v>2172</v>
      </c>
    </row>
    <row r="1116" spans="1:5" ht="12" customHeight="1">
      <c r="A1116" s="508"/>
      <c r="B1116" s="508"/>
      <c r="C1116" s="52" t="s">
        <v>436</v>
      </c>
      <c r="D1116" s="53">
        <v>2</v>
      </c>
      <c r="E1116" s="54">
        <v>1704.08</v>
      </c>
    </row>
    <row r="1117" spans="1:5" ht="12" customHeight="1">
      <c r="A1117" s="508"/>
      <c r="B1117" s="508"/>
      <c r="C1117" s="52" t="s">
        <v>422</v>
      </c>
      <c r="D1117" s="53">
        <v>1</v>
      </c>
      <c r="E1117" s="54">
        <v>891.02</v>
      </c>
    </row>
    <row r="1118" spans="1:5" ht="12" customHeight="1">
      <c r="A1118" s="508"/>
      <c r="B1118" s="508"/>
      <c r="C1118" s="52" t="s">
        <v>424</v>
      </c>
      <c r="D1118" s="53">
        <v>3</v>
      </c>
      <c r="E1118" s="54">
        <v>3804.18</v>
      </c>
    </row>
    <row r="1119" spans="1:5" ht="12" customHeight="1">
      <c r="A1119" s="508"/>
      <c r="B1119" s="508"/>
      <c r="C1119" s="52" t="s">
        <v>426</v>
      </c>
      <c r="D1119" s="53">
        <v>4</v>
      </c>
      <c r="E1119" s="54">
        <v>4231.5200000000004</v>
      </c>
    </row>
    <row r="1120" spans="1:5" ht="12" customHeight="1">
      <c r="A1120" s="508"/>
      <c r="B1120" s="508"/>
      <c r="C1120" s="52" t="s">
        <v>445</v>
      </c>
      <c r="D1120" s="53">
        <v>1</v>
      </c>
      <c r="E1120" s="54">
        <v>1189.3600000000001</v>
      </c>
    </row>
    <row r="1121" spans="1:5" ht="12" customHeight="1">
      <c r="A1121" s="508"/>
      <c r="B1121" s="508"/>
      <c r="C1121" s="52" t="s">
        <v>543</v>
      </c>
      <c r="D1121" s="53">
        <v>1</v>
      </c>
      <c r="E1121" s="54">
        <v>5080.2800000000007</v>
      </c>
    </row>
    <row r="1122" spans="1:5" ht="12" customHeight="1">
      <c r="A1122" s="508"/>
      <c r="B1122" s="507" t="s">
        <v>659</v>
      </c>
      <c r="C1122" s="507"/>
      <c r="D1122" s="55">
        <v>46</v>
      </c>
      <c r="E1122" s="56">
        <v>37276.6</v>
      </c>
    </row>
    <row r="1123" spans="1:5" ht="12" customHeight="1">
      <c r="A1123" s="508"/>
      <c r="B1123" s="508" t="s">
        <v>164</v>
      </c>
      <c r="C1123" s="52" t="s">
        <v>419</v>
      </c>
      <c r="D1123" s="53">
        <v>1</v>
      </c>
      <c r="E1123" s="54">
        <v>1391.54</v>
      </c>
    </row>
    <row r="1124" spans="1:5" ht="12" customHeight="1">
      <c r="A1124" s="508"/>
      <c r="B1124" s="508"/>
      <c r="C1124" s="52" t="s">
        <v>422</v>
      </c>
      <c r="D1124" s="53">
        <v>1</v>
      </c>
      <c r="E1124" s="54">
        <v>891.02</v>
      </c>
    </row>
    <row r="1125" spans="1:5" ht="12" customHeight="1">
      <c r="A1125" s="508"/>
      <c r="B1125" s="508"/>
      <c r="C1125" s="52" t="s">
        <v>424</v>
      </c>
      <c r="D1125" s="53">
        <v>7</v>
      </c>
      <c r="E1125" s="54">
        <v>8876.42</v>
      </c>
    </row>
    <row r="1126" spans="1:5" ht="12" customHeight="1">
      <c r="A1126" s="508"/>
      <c r="B1126" s="507" t="s">
        <v>660</v>
      </c>
      <c r="C1126" s="507"/>
      <c r="D1126" s="55">
        <v>9</v>
      </c>
      <c r="E1126" s="56">
        <v>11158.98</v>
      </c>
    </row>
    <row r="1127" spans="1:5" ht="12" customHeight="1">
      <c r="A1127" s="509" t="s">
        <v>924</v>
      </c>
      <c r="B1127" s="509"/>
      <c r="C1127" s="509"/>
      <c r="D1127" s="55">
        <v>716</v>
      </c>
      <c r="E1127" s="56">
        <v>524917.99999999988</v>
      </c>
    </row>
    <row r="1128" spans="1:5" ht="12" customHeight="1">
      <c r="A1128" s="508" t="s">
        <v>166</v>
      </c>
      <c r="B1128" s="508" t="s">
        <v>167</v>
      </c>
      <c r="C1128" s="52" t="s">
        <v>419</v>
      </c>
      <c r="D1128" s="53">
        <v>5</v>
      </c>
      <c r="E1128" s="54">
        <v>6957.7</v>
      </c>
    </row>
    <row r="1129" spans="1:5" ht="12" customHeight="1">
      <c r="A1129" s="508"/>
      <c r="B1129" s="508"/>
      <c r="C1129" s="52" t="s">
        <v>449</v>
      </c>
      <c r="D1129" s="53">
        <v>1</v>
      </c>
      <c r="E1129" s="54">
        <v>1386.1</v>
      </c>
    </row>
    <row r="1130" spans="1:5" ht="12" customHeight="1">
      <c r="A1130" s="508"/>
      <c r="B1130" s="508"/>
      <c r="C1130" s="52" t="s">
        <v>452</v>
      </c>
      <c r="D1130" s="53">
        <v>3</v>
      </c>
      <c r="E1130" s="54">
        <v>3842.25</v>
      </c>
    </row>
    <row r="1131" spans="1:5" ht="12" customHeight="1">
      <c r="A1131" s="508"/>
      <c r="B1131" s="508"/>
      <c r="C1131" s="52" t="s">
        <v>491</v>
      </c>
      <c r="D1131" s="53">
        <v>11</v>
      </c>
      <c r="E1131" s="54">
        <v>7073</v>
      </c>
    </row>
    <row r="1132" spans="1:5" ht="12" customHeight="1">
      <c r="A1132" s="508"/>
      <c r="B1132" s="508"/>
      <c r="C1132" s="52" t="s">
        <v>433</v>
      </c>
      <c r="D1132" s="53">
        <v>1</v>
      </c>
      <c r="E1132" s="54">
        <v>1119.74</v>
      </c>
    </row>
    <row r="1133" spans="1:5" ht="12" customHeight="1">
      <c r="A1133" s="508"/>
      <c r="B1133" s="508"/>
      <c r="C1133" s="52" t="s">
        <v>436</v>
      </c>
      <c r="D1133" s="53">
        <v>8</v>
      </c>
      <c r="E1133" s="54">
        <v>6816.32</v>
      </c>
    </row>
    <row r="1134" spans="1:5" ht="12" customHeight="1">
      <c r="A1134" s="508"/>
      <c r="B1134" s="508"/>
      <c r="C1134" s="52" t="s">
        <v>529</v>
      </c>
      <c r="D1134" s="53">
        <v>1</v>
      </c>
      <c r="E1134" s="54">
        <v>464.61</v>
      </c>
    </row>
    <row r="1135" spans="1:5" ht="12" customHeight="1">
      <c r="A1135" s="508"/>
      <c r="B1135" s="507" t="s">
        <v>925</v>
      </c>
      <c r="C1135" s="507"/>
      <c r="D1135" s="55">
        <v>30</v>
      </c>
      <c r="E1135" s="56">
        <v>27659.72</v>
      </c>
    </row>
    <row r="1136" spans="1:5" ht="12" customHeight="1">
      <c r="A1136" s="508"/>
      <c r="B1136" s="508" t="s">
        <v>168</v>
      </c>
      <c r="C1136" s="52" t="s">
        <v>418</v>
      </c>
      <c r="D1136" s="53">
        <v>1</v>
      </c>
      <c r="E1136" s="54">
        <v>613.14</v>
      </c>
    </row>
    <row r="1137" spans="1:5" ht="12" customHeight="1">
      <c r="A1137" s="508"/>
      <c r="B1137" s="508"/>
      <c r="C1137" s="52" t="s">
        <v>464</v>
      </c>
      <c r="D1137" s="53">
        <v>1</v>
      </c>
      <c r="E1137" s="54">
        <v>674.44</v>
      </c>
    </row>
    <row r="1138" spans="1:5" ht="12" customHeight="1">
      <c r="A1138" s="508"/>
      <c r="B1138" s="508"/>
      <c r="C1138" s="52" t="s">
        <v>548</v>
      </c>
      <c r="D1138" s="53">
        <v>11</v>
      </c>
      <c r="E1138" s="54">
        <v>495</v>
      </c>
    </row>
    <row r="1139" spans="1:5" ht="12" customHeight="1">
      <c r="A1139" s="508"/>
      <c r="B1139" s="508"/>
      <c r="C1139" s="52" t="s">
        <v>609</v>
      </c>
      <c r="D1139" s="53">
        <v>1</v>
      </c>
      <c r="E1139" s="54">
        <v>549.72</v>
      </c>
    </row>
    <row r="1140" spans="1:5" ht="12" customHeight="1">
      <c r="A1140" s="508"/>
      <c r="B1140" s="508"/>
      <c r="C1140" s="52" t="s">
        <v>483</v>
      </c>
      <c r="D1140" s="53">
        <v>3</v>
      </c>
      <c r="E1140" s="54">
        <v>1329</v>
      </c>
    </row>
    <row r="1141" spans="1:5" ht="12" customHeight="1">
      <c r="A1141" s="508"/>
      <c r="B1141" s="508"/>
      <c r="C1141" s="52" t="s">
        <v>442</v>
      </c>
      <c r="D1141" s="53">
        <v>1</v>
      </c>
      <c r="E1141" s="54">
        <v>45</v>
      </c>
    </row>
    <row r="1142" spans="1:5" ht="12" customHeight="1">
      <c r="A1142" s="508"/>
      <c r="B1142" s="508"/>
      <c r="C1142" s="52" t="s">
        <v>425</v>
      </c>
      <c r="D1142" s="53">
        <v>1</v>
      </c>
      <c r="E1142" s="54">
        <v>339.02</v>
      </c>
    </row>
    <row r="1143" spans="1:5" ht="12" customHeight="1">
      <c r="A1143" s="508"/>
      <c r="B1143" s="508"/>
      <c r="C1143" s="52" t="s">
        <v>455</v>
      </c>
      <c r="D1143" s="53">
        <v>1</v>
      </c>
      <c r="E1143" s="54">
        <v>438.24</v>
      </c>
    </row>
    <row r="1144" spans="1:5" ht="12" customHeight="1">
      <c r="A1144" s="508"/>
      <c r="B1144" s="507" t="s">
        <v>662</v>
      </c>
      <c r="C1144" s="507"/>
      <c r="D1144" s="55">
        <v>20</v>
      </c>
      <c r="E1144" s="56">
        <v>4483.5600000000004</v>
      </c>
    </row>
    <row r="1145" spans="1:5" ht="12" customHeight="1">
      <c r="A1145" s="508"/>
      <c r="B1145" s="508" t="s">
        <v>169</v>
      </c>
      <c r="C1145" s="52" t="s">
        <v>463</v>
      </c>
      <c r="D1145" s="53">
        <v>6</v>
      </c>
      <c r="E1145" s="54">
        <v>4178.16</v>
      </c>
    </row>
    <row r="1146" spans="1:5" ht="12" customHeight="1">
      <c r="A1146" s="508"/>
      <c r="B1146" s="508"/>
      <c r="C1146" s="52" t="s">
        <v>418</v>
      </c>
      <c r="D1146" s="53">
        <v>1</v>
      </c>
      <c r="E1146" s="54">
        <v>613.14</v>
      </c>
    </row>
    <row r="1147" spans="1:5" ht="12" customHeight="1">
      <c r="A1147" s="508"/>
      <c r="B1147" s="508"/>
      <c r="C1147" s="52" t="s">
        <v>464</v>
      </c>
      <c r="D1147" s="53">
        <v>1</v>
      </c>
      <c r="E1147" s="54">
        <v>674.44</v>
      </c>
    </row>
    <row r="1148" spans="1:5" ht="12" customHeight="1">
      <c r="A1148" s="508"/>
      <c r="B1148" s="508"/>
      <c r="C1148" s="52" t="s">
        <v>466</v>
      </c>
      <c r="D1148" s="53">
        <v>1</v>
      </c>
      <c r="E1148" s="54">
        <v>2309.6799999999998</v>
      </c>
    </row>
    <row r="1149" spans="1:5" ht="12" customHeight="1">
      <c r="A1149" s="508"/>
      <c r="B1149" s="508"/>
      <c r="C1149" s="52" t="s">
        <v>419</v>
      </c>
      <c r="D1149" s="53">
        <v>3</v>
      </c>
      <c r="E1149" s="54">
        <v>4174.62</v>
      </c>
    </row>
    <row r="1150" spans="1:5" ht="12" customHeight="1">
      <c r="A1150" s="508"/>
      <c r="B1150" s="508"/>
      <c r="C1150" s="52" t="s">
        <v>449</v>
      </c>
      <c r="D1150" s="53">
        <v>1</v>
      </c>
      <c r="E1150" s="54">
        <v>1386.1</v>
      </c>
    </row>
    <row r="1151" spans="1:5" ht="12" customHeight="1">
      <c r="A1151" s="508"/>
      <c r="B1151" s="508"/>
      <c r="C1151" s="52" t="s">
        <v>457</v>
      </c>
      <c r="D1151" s="53">
        <v>8</v>
      </c>
      <c r="E1151" s="54">
        <v>3779.44</v>
      </c>
    </row>
    <row r="1152" spans="1:5" ht="12" customHeight="1">
      <c r="A1152" s="508"/>
      <c r="B1152" s="508"/>
      <c r="C1152" s="52" t="s">
        <v>490</v>
      </c>
      <c r="D1152" s="53">
        <v>1</v>
      </c>
      <c r="E1152" s="54">
        <v>326.20000000000005</v>
      </c>
    </row>
    <row r="1153" spans="1:5" ht="12" customHeight="1">
      <c r="A1153" s="508"/>
      <c r="B1153" s="508"/>
      <c r="C1153" s="52" t="s">
        <v>618</v>
      </c>
      <c r="D1153" s="53">
        <v>1</v>
      </c>
      <c r="E1153" s="54">
        <v>225.86</v>
      </c>
    </row>
    <row r="1154" spans="1:5" ht="12" customHeight="1">
      <c r="A1154" s="508"/>
      <c r="B1154" s="508"/>
      <c r="C1154" s="52" t="s">
        <v>433</v>
      </c>
      <c r="D1154" s="53">
        <v>7</v>
      </c>
      <c r="E1154" s="54">
        <v>7838.18</v>
      </c>
    </row>
    <row r="1155" spans="1:5" ht="12" customHeight="1">
      <c r="A1155" s="508"/>
      <c r="B1155" s="508"/>
      <c r="C1155" s="52" t="s">
        <v>436</v>
      </c>
      <c r="D1155" s="53">
        <v>2</v>
      </c>
      <c r="E1155" s="54">
        <v>1704.08</v>
      </c>
    </row>
    <row r="1156" spans="1:5" ht="12" customHeight="1">
      <c r="A1156" s="508"/>
      <c r="B1156" s="508"/>
      <c r="C1156" s="52" t="s">
        <v>422</v>
      </c>
      <c r="D1156" s="53">
        <v>1</v>
      </c>
      <c r="E1156" s="54">
        <v>891.02</v>
      </c>
    </row>
    <row r="1157" spans="1:5" ht="12" customHeight="1">
      <c r="A1157" s="508"/>
      <c r="B1157" s="508"/>
      <c r="C1157" s="52" t="s">
        <v>424</v>
      </c>
      <c r="D1157" s="53">
        <v>7</v>
      </c>
      <c r="E1157" s="54">
        <v>8876.42</v>
      </c>
    </row>
    <row r="1158" spans="1:5" ht="12" customHeight="1">
      <c r="A1158" s="508"/>
      <c r="B1158" s="508"/>
      <c r="C1158" s="52" t="s">
        <v>529</v>
      </c>
      <c r="D1158" s="53">
        <v>3</v>
      </c>
      <c r="E1158" s="54">
        <v>1393.83</v>
      </c>
    </row>
    <row r="1159" spans="1:5" ht="12" customHeight="1">
      <c r="A1159" s="508"/>
      <c r="B1159" s="508"/>
      <c r="C1159" s="52" t="s">
        <v>425</v>
      </c>
      <c r="D1159" s="53">
        <v>79</v>
      </c>
      <c r="E1159" s="54">
        <v>26782.579999999998</v>
      </c>
    </row>
    <row r="1160" spans="1:5" ht="12" customHeight="1">
      <c r="A1160" s="508"/>
      <c r="B1160" s="508"/>
      <c r="C1160" s="52" t="s">
        <v>511</v>
      </c>
      <c r="D1160" s="53">
        <v>1</v>
      </c>
      <c r="E1160" s="54">
        <v>386.87</v>
      </c>
    </row>
    <row r="1161" spans="1:5" ht="12" customHeight="1">
      <c r="A1161" s="508"/>
      <c r="B1161" s="508"/>
      <c r="C1161" s="52" t="s">
        <v>460</v>
      </c>
      <c r="D1161" s="53">
        <v>1</v>
      </c>
      <c r="E1161" s="54">
        <v>1088.4000000000001</v>
      </c>
    </row>
    <row r="1162" spans="1:5" ht="12" customHeight="1">
      <c r="A1162" s="508"/>
      <c r="B1162" s="508"/>
      <c r="C1162" s="52" t="s">
        <v>430</v>
      </c>
      <c r="D1162" s="53">
        <v>3</v>
      </c>
      <c r="E1162" s="54">
        <v>919.41000000000008</v>
      </c>
    </row>
    <row r="1163" spans="1:5" ht="12" customHeight="1">
      <c r="A1163" s="508"/>
      <c r="B1163" s="507" t="s">
        <v>664</v>
      </c>
      <c r="C1163" s="507"/>
      <c r="D1163" s="55">
        <v>127</v>
      </c>
      <c r="E1163" s="56">
        <v>67548.429999999993</v>
      </c>
    </row>
    <row r="1164" spans="1:5" ht="12" customHeight="1">
      <c r="A1164" s="508"/>
      <c r="B1164" s="508" t="s">
        <v>170</v>
      </c>
      <c r="C1164" s="52" t="s">
        <v>419</v>
      </c>
      <c r="D1164" s="53">
        <v>8</v>
      </c>
      <c r="E1164" s="54">
        <v>11132.32</v>
      </c>
    </row>
    <row r="1165" spans="1:5" ht="12" customHeight="1">
      <c r="A1165" s="508"/>
      <c r="B1165" s="508"/>
      <c r="C1165" s="52" t="s">
        <v>420</v>
      </c>
      <c r="D1165" s="53">
        <v>4</v>
      </c>
      <c r="E1165" s="54">
        <v>2527.52</v>
      </c>
    </row>
    <row r="1166" spans="1:5" ht="12" customHeight="1">
      <c r="A1166" s="508"/>
      <c r="B1166" s="508"/>
      <c r="C1166" s="52" t="s">
        <v>433</v>
      </c>
      <c r="D1166" s="53">
        <v>1</v>
      </c>
      <c r="E1166" s="54">
        <v>1119.74</v>
      </c>
    </row>
    <row r="1167" spans="1:5" ht="12" customHeight="1">
      <c r="A1167" s="508"/>
      <c r="B1167" s="508"/>
      <c r="C1167" s="52" t="s">
        <v>421</v>
      </c>
      <c r="D1167" s="53">
        <v>1</v>
      </c>
      <c r="E1167" s="54">
        <v>1079.8400000000001</v>
      </c>
    </row>
    <row r="1168" spans="1:5" ht="12" customHeight="1">
      <c r="A1168" s="508"/>
      <c r="B1168" s="508"/>
      <c r="C1168" s="52" t="s">
        <v>436</v>
      </c>
      <c r="D1168" s="53">
        <v>32</v>
      </c>
      <c r="E1168" s="54">
        <v>27265.279999999999</v>
      </c>
    </row>
    <row r="1169" spans="1:5" ht="12" customHeight="1">
      <c r="A1169" s="508"/>
      <c r="B1169" s="508"/>
      <c r="C1169" s="52" t="s">
        <v>422</v>
      </c>
      <c r="D1169" s="53">
        <v>4</v>
      </c>
      <c r="E1169" s="54">
        <v>3564.08</v>
      </c>
    </row>
    <row r="1170" spans="1:5" ht="12" customHeight="1">
      <c r="A1170" s="508"/>
      <c r="B1170" s="508"/>
      <c r="C1170" s="52" t="s">
        <v>437</v>
      </c>
      <c r="D1170" s="53">
        <v>8</v>
      </c>
      <c r="E1170" s="54">
        <v>6959.84</v>
      </c>
    </row>
    <row r="1171" spans="1:5" ht="12" customHeight="1">
      <c r="A1171" s="508"/>
      <c r="B1171" s="508"/>
      <c r="C1171" s="52" t="s">
        <v>424</v>
      </c>
      <c r="D1171" s="53">
        <v>4</v>
      </c>
      <c r="E1171" s="54">
        <v>5072.24</v>
      </c>
    </row>
    <row r="1172" spans="1:5" ht="12" customHeight="1">
      <c r="A1172" s="508"/>
      <c r="B1172" s="508"/>
      <c r="C1172" s="52" t="s">
        <v>425</v>
      </c>
      <c r="D1172" s="53">
        <v>5</v>
      </c>
      <c r="E1172" s="54">
        <v>1695.1</v>
      </c>
    </row>
    <row r="1173" spans="1:5" ht="12" customHeight="1">
      <c r="A1173" s="508"/>
      <c r="B1173" s="508"/>
      <c r="C1173" s="52" t="s">
        <v>426</v>
      </c>
      <c r="D1173" s="53">
        <v>8</v>
      </c>
      <c r="E1173" s="54">
        <v>8463.0400000000009</v>
      </c>
    </row>
    <row r="1174" spans="1:5" ht="12" customHeight="1">
      <c r="A1174" s="508"/>
      <c r="B1174" s="508"/>
      <c r="C1174" s="52" t="s">
        <v>455</v>
      </c>
      <c r="D1174" s="53">
        <v>1</v>
      </c>
      <c r="E1174" s="54">
        <v>438.24</v>
      </c>
    </row>
    <row r="1175" spans="1:5" ht="12" customHeight="1">
      <c r="A1175" s="508"/>
      <c r="B1175" s="507" t="s">
        <v>926</v>
      </c>
      <c r="C1175" s="507"/>
      <c r="D1175" s="55">
        <v>76</v>
      </c>
      <c r="E1175" s="56">
        <v>69317.240000000005</v>
      </c>
    </row>
    <row r="1176" spans="1:5" ht="12" customHeight="1">
      <c r="A1176" s="508"/>
      <c r="B1176" s="508" t="s">
        <v>171</v>
      </c>
      <c r="C1176" s="52" t="s">
        <v>463</v>
      </c>
      <c r="D1176" s="53">
        <v>2</v>
      </c>
      <c r="E1176" s="54">
        <v>1392.72</v>
      </c>
    </row>
    <row r="1177" spans="1:5" ht="12" customHeight="1">
      <c r="A1177" s="508"/>
      <c r="B1177" s="508"/>
      <c r="C1177" s="52" t="s">
        <v>418</v>
      </c>
      <c r="D1177" s="53">
        <v>1</v>
      </c>
      <c r="E1177" s="54">
        <v>613.14</v>
      </c>
    </row>
    <row r="1178" spans="1:5" ht="12" customHeight="1">
      <c r="A1178" s="508"/>
      <c r="B1178" s="508"/>
      <c r="C1178" s="52" t="s">
        <v>419</v>
      </c>
      <c r="D1178" s="53">
        <v>13</v>
      </c>
      <c r="E1178" s="54">
        <v>18090.02</v>
      </c>
    </row>
    <row r="1179" spans="1:5" ht="12" customHeight="1">
      <c r="A1179" s="508"/>
      <c r="B1179" s="508"/>
      <c r="C1179" s="52" t="s">
        <v>452</v>
      </c>
      <c r="D1179" s="53">
        <v>1</v>
      </c>
      <c r="E1179" s="54">
        <v>1280.75</v>
      </c>
    </row>
    <row r="1180" spans="1:5" ht="12" customHeight="1">
      <c r="A1180" s="508"/>
      <c r="B1180" s="508"/>
      <c r="C1180" s="52" t="s">
        <v>457</v>
      </c>
      <c r="D1180" s="53">
        <v>9</v>
      </c>
      <c r="E1180" s="54">
        <v>4251.87</v>
      </c>
    </row>
    <row r="1181" spans="1:5" ht="12" customHeight="1">
      <c r="A1181" s="508"/>
      <c r="B1181" s="508"/>
      <c r="C1181" s="52" t="s">
        <v>488</v>
      </c>
      <c r="D1181" s="53">
        <v>1</v>
      </c>
      <c r="E1181" s="54">
        <v>159.37</v>
      </c>
    </row>
    <row r="1182" spans="1:5" ht="12" customHeight="1">
      <c r="A1182" s="508"/>
      <c r="B1182" s="508"/>
      <c r="C1182" s="52" t="s">
        <v>489</v>
      </c>
      <c r="D1182" s="53">
        <v>1</v>
      </c>
      <c r="E1182" s="54">
        <v>389.64</v>
      </c>
    </row>
    <row r="1183" spans="1:5" ht="12" customHeight="1">
      <c r="A1183" s="508"/>
      <c r="B1183" s="508"/>
      <c r="C1183" s="52" t="s">
        <v>420</v>
      </c>
      <c r="D1183" s="53">
        <v>2</v>
      </c>
      <c r="E1183" s="54">
        <v>1263.76</v>
      </c>
    </row>
    <row r="1184" spans="1:5" ht="12" customHeight="1">
      <c r="A1184" s="508"/>
      <c r="B1184" s="508"/>
      <c r="C1184" s="52" t="s">
        <v>421</v>
      </c>
      <c r="D1184" s="53">
        <v>1</v>
      </c>
      <c r="E1184" s="54">
        <v>1079.8400000000001</v>
      </c>
    </row>
    <row r="1185" spans="1:5" ht="12" customHeight="1">
      <c r="A1185" s="508"/>
      <c r="B1185" s="508"/>
      <c r="C1185" s="52" t="s">
        <v>436</v>
      </c>
      <c r="D1185" s="53">
        <v>15</v>
      </c>
      <c r="E1185" s="54">
        <v>12780.599999999999</v>
      </c>
    </row>
    <row r="1186" spans="1:5" ht="12" customHeight="1">
      <c r="A1186" s="508"/>
      <c r="B1186" s="508"/>
      <c r="C1186" s="52" t="s">
        <v>437</v>
      </c>
      <c r="D1186" s="53">
        <v>6</v>
      </c>
      <c r="E1186" s="54">
        <v>5219.88</v>
      </c>
    </row>
    <row r="1187" spans="1:5" ht="12" customHeight="1">
      <c r="A1187" s="508"/>
      <c r="B1187" s="508"/>
      <c r="C1187" s="52" t="s">
        <v>424</v>
      </c>
      <c r="D1187" s="53">
        <v>10</v>
      </c>
      <c r="E1187" s="54">
        <v>12680.599999999999</v>
      </c>
    </row>
    <row r="1188" spans="1:5" ht="12" customHeight="1">
      <c r="A1188" s="508"/>
      <c r="B1188" s="508"/>
      <c r="C1188" s="52" t="s">
        <v>425</v>
      </c>
      <c r="D1188" s="53">
        <v>30</v>
      </c>
      <c r="E1188" s="54">
        <v>10170.599999999999</v>
      </c>
    </row>
    <row r="1189" spans="1:5" ht="12" customHeight="1">
      <c r="A1189" s="508"/>
      <c r="B1189" s="508"/>
      <c r="C1189" s="52" t="s">
        <v>426</v>
      </c>
      <c r="D1189" s="53">
        <v>8</v>
      </c>
      <c r="E1189" s="54">
        <v>8463.0400000000009</v>
      </c>
    </row>
    <row r="1190" spans="1:5" ht="12" customHeight="1">
      <c r="A1190" s="508"/>
      <c r="B1190" s="508"/>
      <c r="C1190" s="52" t="s">
        <v>471</v>
      </c>
      <c r="D1190" s="53">
        <v>2</v>
      </c>
      <c r="E1190" s="54">
        <v>3366.96</v>
      </c>
    </row>
    <row r="1191" spans="1:5" ht="12" customHeight="1">
      <c r="A1191" s="508"/>
      <c r="B1191" s="508"/>
      <c r="C1191" s="52" t="s">
        <v>496</v>
      </c>
      <c r="D1191" s="53">
        <v>1</v>
      </c>
      <c r="E1191" s="54">
        <v>1603</v>
      </c>
    </row>
    <row r="1192" spans="1:5" ht="12" customHeight="1">
      <c r="A1192" s="508"/>
      <c r="B1192" s="508"/>
      <c r="C1192" s="52" t="s">
        <v>632</v>
      </c>
      <c r="D1192" s="53">
        <v>1</v>
      </c>
      <c r="E1192" s="54">
        <v>350.13</v>
      </c>
    </row>
    <row r="1193" spans="1:5" ht="12" customHeight="1">
      <c r="A1193" s="508"/>
      <c r="B1193" s="508"/>
      <c r="C1193" s="52" t="s">
        <v>455</v>
      </c>
      <c r="D1193" s="53">
        <v>4</v>
      </c>
      <c r="E1193" s="54">
        <v>1752.96</v>
      </c>
    </row>
    <row r="1194" spans="1:5" ht="12" customHeight="1">
      <c r="A1194" s="508"/>
      <c r="B1194" s="508"/>
      <c r="C1194" s="52" t="s">
        <v>427</v>
      </c>
      <c r="D1194" s="53">
        <v>2</v>
      </c>
      <c r="E1194" s="54">
        <v>4006.84</v>
      </c>
    </row>
    <row r="1195" spans="1:5" ht="12" customHeight="1">
      <c r="A1195" s="508"/>
      <c r="B1195" s="508"/>
      <c r="C1195" s="52" t="s">
        <v>460</v>
      </c>
      <c r="D1195" s="53">
        <v>1</v>
      </c>
      <c r="E1195" s="54">
        <v>1088.4000000000001</v>
      </c>
    </row>
    <row r="1196" spans="1:5" ht="12" customHeight="1">
      <c r="A1196" s="508"/>
      <c r="B1196" s="508"/>
      <c r="C1196" s="52" t="s">
        <v>551</v>
      </c>
      <c r="D1196" s="53">
        <v>1</v>
      </c>
      <c r="E1196" s="54">
        <v>277.48</v>
      </c>
    </row>
    <row r="1197" spans="1:5" ht="12" customHeight="1">
      <c r="A1197" s="508"/>
      <c r="B1197" s="508"/>
      <c r="C1197" s="52" t="s">
        <v>439</v>
      </c>
      <c r="D1197" s="53">
        <v>4</v>
      </c>
      <c r="E1197" s="54">
        <v>3610.96</v>
      </c>
    </row>
    <row r="1198" spans="1:5" ht="12" customHeight="1">
      <c r="A1198" s="508"/>
      <c r="B1198" s="508"/>
      <c r="C1198" s="52" t="s">
        <v>821</v>
      </c>
      <c r="D1198" s="53">
        <v>1</v>
      </c>
      <c r="E1198" s="54">
        <v>432.14</v>
      </c>
    </row>
    <row r="1199" spans="1:5" ht="12" customHeight="1">
      <c r="A1199" s="508"/>
      <c r="B1199" s="508"/>
      <c r="C1199" s="52" t="s">
        <v>507</v>
      </c>
      <c r="D1199" s="53">
        <v>2</v>
      </c>
      <c r="E1199" s="54">
        <v>1030.24</v>
      </c>
    </row>
    <row r="1200" spans="1:5" ht="12" customHeight="1">
      <c r="A1200" s="508"/>
      <c r="B1200" s="508"/>
      <c r="C1200" s="52" t="s">
        <v>474</v>
      </c>
      <c r="D1200" s="53">
        <v>18</v>
      </c>
      <c r="E1200" s="54">
        <v>20953.439999999999</v>
      </c>
    </row>
    <row r="1201" spans="1:5" ht="12" customHeight="1">
      <c r="A1201" s="508"/>
      <c r="B1201" s="508"/>
      <c r="C1201" s="52" t="s">
        <v>540</v>
      </c>
      <c r="D1201" s="53">
        <v>1</v>
      </c>
      <c r="E1201" s="54">
        <v>966.74</v>
      </c>
    </row>
    <row r="1202" spans="1:5" ht="12" customHeight="1">
      <c r="A1202" s="508"/>
      <c r="B1202" s="508"/>
      <c r="C1202" s="52" t="s">
        <v>430</v>
      </c>
      <c r="D1202" s="53">
        <v>5</v>
      </c>
      <c r="E1202" s="54">
        <v>1532.3500000000001</v>
      </c>
    </row>
    <row r="1203" spans="1:5" ht="12" customHeight="1">
      <c r="A1203" s="508"/>
      <c r="B1203" s="507" t="s">
        <v>665</v>
      </c>
      <c r="C1203" s="507"/>
      <c r="D1203" s="55">
        <v>143</v>
      </c>
      <c r="E1203" s="56">
        <v>118807.47000000002</v>
      </c>
    </row>
    <row r="1204" spans="1:5" ht="12" customHeight="1">
      <c r="A1204" s="508"/>
      <c r="B1204" s="508" t="s">
        <v>172</v>
      </c>
      <c r="C1204" s="52" t="s">
        <v>464</v>
      </c>
      <c r="D1204" s="53">
        <v>1</v>
      </c>
      <c r="E1204" s="54">
        <v>674.44</v>
      </c>
    </row>
    <row r="1205" spans="1:5" ht="12" customHeight="1">
      <c r="A1205" s="508"/>
      <c r="B1205" s="508"/>
      <c r="C1205" s="52" t="s">
        <v>419</v>
      </c>
      <c r="D1205" s="53">
        <v>17</v>
      </c>
      <c r="E1205" s="54">
        <v>23656.18</v>
      </c>
    </row>
    <row r="1206" spans="1:5" ht="12" customHeight="1">
      <c r="A1206" s="508"/>
      <c r="B1206" s="508"/>
      <c r="C1206" s="52" t="s">
        <v>457</v>
      </c>
      <c r="D1206" s="53">
        <v>1</v>
      </c>
      <c r="E1206" s="54">
        <v>472.43</v>
      </c>
    </row>
    <row r="1207" spans="1:5" ht="12" customHeight="1">
      <c r="A1207" s="508"/>
      <c r="B1207" s="508"/>
      <c r="C1207" s="52" t="s">
        <v>519</v>
      </c>
      <c r="D1207" s="53">
        <v>1</v>
      </c>
      <c r="E1207" s="54">
        <v>143.72</v>
      </c>
    </row>
    <row r="1208" spans="1:5" ht="12" customHeight="1">
      <c r="A1208" s="508"/>
      <c r="B1208" s="508"/>
      <c r="C1208" s="52" t="s">
        <v>526</v>
      </c>
      <c r="D1208" s="53">
        <v>1</v>
      </c>
      <c r="E1208" s="54">
        <v>358.58000000000004</v>
      </c>
    </row>
    <row r="1209" spans="1:5" ht="12" customHeight="1">
      <c r="A1209" s="508"/>
      <c r="B1209" s="508"/>
      <c r="C1209" s="52" t="s">
        <v>483</v>
      </c>
      <c r="D1209" s="53">
        <v>3</v>
      </c>
      <c r="E1209" s="54">
        <v>1329</v>
      </c>
    </row>
    <row r="1210" spans="1:5" ht="12" customHeight="1">
      <c r="A1210" s="508"/>
      <c r="B1210" s="508"/>
      <c r="C1210" s="52" t="s">
        <v>491</v>
      </c>
      <c r="D1210" s="53">
        <v>25</v>
      </c>
      <c r="E1210" s="54">
        <v>16075</v>
      </c>
    </row>
    <row r="1211" spans="1:5" ht="12" customHeight="1">
      <c r="A1211" s="508"/>
      <c r="B1211" s="508"/>
      <c r="C1211" s="52" t="s">
        <v>420</v>
      </c>
      <c r="D1211" s="53">
        <v>1</v>
      </c>
      <c r="E1211" s="54">
        <v>631.88</v>
      </c>
    </row>
    <row r="1212" spans="1:5" ht="12" customHeight="1">
      <c r="A1212" s="508"/>
      <c r="B1212" s="508"/>
      <c r="C1212" s="52" t="s">
        <v>433</v>
      </c>
      <c r="D1212" s="53">
        <v>7</v>
      </c>
      <c r="E1212" s="54">
        <v>7838.18</v>
      </c>
    </row>
    <row r="1213" spans="1:5" ht="12" customHeight="1">
      <c r="A1213" s="508"/>
      <c r="B1213" s="508"/>
      <c r="C1213" s="52" t="s">
        <v>436</v>
      </c>
      <c r="D1213" s="53">
        <v>3</v>
      </c>
      <c r="E1213" s="54">
        <v>2556.12</v>
      </c>
    </row>
    <row r="1214" spans="1:5" ht="12" customHeight="1">
      <c r="A1214" s="508"/>
      <c r="B1214" s="508"/>
      <c r="C1214" s="52" t="s">
        <v>437</v>
      </c>
      <c r="D1214" s="53">
        <v>5</v>
      </c>
      <c r="E1214" s="54">
        <v>4349.8999999999996</v>
      </c>
    </row>
    <row r="1215" spans="1:5" ht="12" customHeight="1">
      <c r="A1215" s="508"/>
      <c r="B1215" s="508"/>
      <c r="C1215" s="52" t="s">
        <v>424</v>
      </c>
      <c r="D1215" s="53">
        <v>7</v>
      </c>
      <c r="E1215" s="54">
        <v>8876.42</v>
      </c>
    </row>
    <row r="1216" spans="1:5" ht="12" customHeight="1">
      <c r="A1216" s="508"/>
      <c r="B1216" s="508"/>
      <c r="C1216" s="52" t="s">
        <v>425</v>
      </c>
      <c r="D1216" s="53">
        <v>7</v>
      </c>
      <c r="E1216" s="54">
        <v>2373.14</v>
      </c>
    </row>
    <row r="1217" spans="1:5" ht="12" customHeight="1">
      <c r="A1217" s="508"/>
      <c r="B1217" s="508"/>
      <c r="C1217" s="52" t="s">
        <v>426</v>
      </c>
      <c r="D1217" s="53">
        <v>9</v>
      </c>
      <c r="E1217" s="54">
        <v>9520.9200000000019</v>
      </c>
    </row>
    <row r="1218" spans="1:5" ht="12" customHeight="1">
      <c r="A1218" s="508"/>
      <c r="B1218" s="508"/>
      <c r="C1218" s="52" t="s">
        <v>472</v>
      </c>
      <c r="D1218" s="53">
        <v>1</v>
      </c>
      <c r="E1218" s="54">
        <v>1636.48</v>
      </c>
    </row>
    <row r="1219" spans="1:5" ht="12" customHeight="1">
      <c r="A1219" s="508"/>
      <c r="B1219" s="508"/>
      <c r="C1219" s="52" t="s">
        <v>455</v>
      </c>
      <c r="D1219" s="53">
        <v>2</v>
      </c>
      <c r="E1219" s="54">
        <v>876.48</v>
      </c>
    </row>
    <row r="1220" spans="1:5" ht="12" customHeight="1">
      <c r="A1220" s="508"/>
      <c r="B1220" s="508"/>
      <c r="C1220" s="52" t="s">
        <v>427</v>
      </c>
      <c r="D1220" s="53">
        <v>1</v>
      </c>
      <c r="E1220" s="54">
        <v>2003.42</v>
      </c>
    </row>
    <row r="1221" spans="1:5" ht="12" customHeight="1">
      <c r="A1221" s="508"/>
      <c r="B1221" s="508"/>
      <c r="C1221" s="52" t="s">
        <v>516</v>
      </c>
      <c r="D1221" s="53">
        <v>1</v>
      </c>
      <c r="E1221" s="54">
        <v>247.46</v>
      </c>
    </row>
    <row r="1222" spans="1:5" ht="12" customHeight="1">
      <c r="A1222" s="508"/>
      <c r="B1222" s="508"/>
      <c r="C1222" s="52" t="s">
        <v>507</v>
      </c>
      <c r="D1222" s="53">
        <v>1</v>
      </c>
      <c r="E1222" s="54">
        <v>515.12</v>
      </c>
    </row>
    <row r="1223" spans="1:5" ht="12" customHeight="1">
      <c r="A1223" s="508"/>
      <c r="B1223" s="508"/>
      <c r="C1223" s="52" t="s">
        <v>710</v>
      </c>
      <c r="D1223" s="53">
        <v>1</v>
      </c>
      <c r="E1223" s="54">
        <v>315.64999999999998</v>
      </c>
    </row>
    <row r="1224" spans="1:5" ht="12" customHeight="1">
      <c r="A1224" s="508"/>
      <c r="B1224" s="507" t="s">
        <v>927</v>
      </c>
      <c r="C1224" s="507"/>
      <c r="D1224" s="55">
        <v>95</v>
      </c>
      <c r="E1224" s="56">
        <v>84450.51999999999</v>
      </c>
    </row>
    <row r="1225" spans="1:5" ht="12" customHeight="1">
      <c r="A1225" s="508"/>
      <c r="B1225" s="57" t="s">
        <v>173</v>
      </c>
      <c r="C1225" s="52" t="s">
        <v>491</v>
      </c>
      <c r="D1225" s="53">
        <v>2</v>
      </c>
      <c r="E1225" s="54">
        <v>1286</v>
      </c>
    </row>
    <row r="1226" spans="1:5" ht="12" customHeight="1">
      <c r="A1226" s="508"/>
      <c r="B1226" s="507" t="s">
        <v>669</v>
      </c>
      <c r="C1226" s="507"/>
      <c r="D1226" s="55">
        <v>2</v>
      </c>
      <c r="E1226" s="56">
        <v>1286</v>
      </c>
    </row>
    <row r="1227" spans="1:5" ht="12" customHeight="1">
      <c r="A1227" s="508"/>
      <c r="B1227" s="508" t="s">
        <v>174</v>
      </c>
      <c r="C1227" s="52" t="s">
        <v>419</v>
      </c>
      <c r="D1227" s="53">
        <v>4</v>
      </c>
      <c r="E1227" s="54">
        <v>5566.16</v>
      </c>
    </row>
    <row r="1228" spans="1:5" ht="12" customHeight="1">
      <c r="A1228" s="508"/>
      <c r="B1228" s="508"/>
      <c r="C1228" s="52" t="s">
        <v>424</v>
      </c>
      <c r="D1228" s="53">
        <v>13</v>
      </c>
      <c r="E1228" s="54">
        <v>16484.78</v>
      </c>
    </row>
    <row r="1229" spans="1:5" ht="12" customHeight="1">
      <c r="A1229" s="508"/>
      <c r="B1229" s="508"/>
      <c r="C1229" s="52" t="s">
        <v>425</v>
      </c>
      <c r="D1229" s="53">
        <v>5</v>
      </c>
      <c r="E1229" s="54">
        <v>1695.1</v>
      </c>
    </row>
    <row r="1230" spans="1:5" ht="12" customHeight="1">
      <c r="A1230" s="508"/>
      <c r="B1230" s="508"/>
      <c r="C1230" s="52" t="s">
        <v>511</v>
      </c>
      <c r="D1230" s="53">
        <v>1</v>
      </c>
      <c r="E1230" s="54">
        <v>386.87</v>
      </c>
    </row>
    <row r="1231" spans="1:5" ht="12" customHeight="1">
      <c r="A1231" s="508"/>
      <c r="B1231" s="508"/>
      <c r="C1231" s="52" t="s">
        <v>455</v>
      </c>
      <c r="D1231" s="53">
        <v>1</v>
      </c>
      <c r="E1231" s="54">
        <v>438.24</v>
      </c>
    </row>
    <row r="1232" spans="1:5" ht="12" customHeight="1">
      <c r="A1232" s="508"/>
      <c r="B1232" s="508"/>
      <c r="C1232" s="52" t="s">
        <v>439</v>
      </c>
      <c r="D1232" s="53">
        <v>2</v>
      </c>
      <c r="E1232" s="54">
        <v>1805.48</v>
      </c>
    </row>
    <row r="1233" spans="1:5" ht="12" customHeight="1">
      <c r="A1233" s="508"/>
      <c r="B1233" s="508"/>
      <c r="C1233" s="52" t="s">
        <v>614</v>
      </c>
      <c r="D1233" s="53">
        <v>2</v>
      </c>
      <c r="E1233" s="54">
        <v>1329.04</v>
      </c>
    </row>
    <row r="1234" spans="1:5" ht="12" customHeight="1">
      <c r="A1234" s="508"/>
      <c r="B1234" s="508"/>
      <c r="C1234" s="52" t="s">
        <v>430</v>
      </c>
      <c r="D1234" s="53">
        <v>3</v>
      </c>
      <c r="E1234" s="54">
        <v>919.41000000000008</v>
      </c>
    </row>
    <row r="1235" spans="1:5" ht="12" customHeight="1">
      <c r="A1235" s="508"/>
      <c r="B1235" s="507" t="s">
        <v>928</v>
      </c>
      <c r="C1235" s="507"/>
      <c r="D1235" s="55">
        <v>31</v>
      </c>
      <c r="E1235" s="56">
        <v>28625.079999999998</v>
      </c>
    </row>
    <row r="1236" spans="1:5" ht="12" customHeight="1">
      <c r="A1236" s="509" t="s">
        <v>929</v>
      </c>
      <c r="B1236" s="509"/>
      <c r="C1236" s="509"/>
      <c r="D1236" s="55">
        <v>524</v>
      </c>
      <c r="E1236" s="56">
        <v>402178.01999999979</v>
      </c>
    </row>
    <row r="1237" spans="1:5" ht="12" customHeight="1">
      <c r="A1237" s="508" t="s">
        <v>176</v>
      </c>
      <c r="B1237" s="57" t="s">
        <v>177</v>
      </c>
      <c r="C1237" s="52" t="s">
        <v>540</v>
      </c>
      <c r="D1237" s="53">
        <v>1</v>
      </c>
      <c r="E1237" s="54">
        <v>966.74</v>
      </c>
    </row>
    <row r="1238" spans="1:5" ht="12" customHeight="1">
      <c r="A1238" s="508"/>
      <c r="B1238" s="507" t="s">
        <v>930</v>
      </c>
      <c r="C1238" s="507"/>
      <c r="D1238" s="55">
        <v>1</v>
      </c>
      <c r="E1238" s="56">
        <v>966.74</v>
      </c>
    </row>
    <row r="1239" spans="1:5" ht="12" customHeight="1">
      <c r="A1239" s="508"/>
      <c r="B1239" s="57" t="s">
        <v>178</v>
      </c>
      <c r="C1239" s="52" t="s">
        <v>491</v>
      </c>
      <c r="D1239" s="53">
        <v>7</v>
      </c>
      <c r="E1239" s="54">
        <v>4501</v>
      </c>
    </row>
    <row r="1240" spans="1:5" ht="12" customHeight="1">
      <c r="A1240" s="508"/>
      <c r="B1240" s="507" t="s">
        <v>670</v>
      </c>
      <c r="C1240" s="507"/>
      <c r="D1240" s="55">
        <v>7</v>
      </c>
      <c r="E1240" s="56">
        <v>4501</v>
      </c>
    </row>
    <row r="1241" spans="1:5" ht="12" customHeight="1">
      <c r="A1241" s="508"/>
      <c r="B1241" s="508" t="s">
        <v>179</v>
      </c>
      <c r="C1241" s="52" t="s">
        <v>457</v>
      </c>
      <c r="D1241" s="53">
        <v>1</v>
      </c>
      <c r="E1241" s="54">
        <v>472.43</v>
      </c>
    </row>
    <row r="1242" spans="1:5" ht="12" customHeight="1">
      <c r="A1242" s="508"/>
      <c r="B1242" s="508"/>
      <c r="C1242" s="52" t="s">
        <v>540</v>
      </c>
      <c r="D1242" s="53">
        <v>12</v>
      </c>
      <c r="E1242" s="54">
        <v>11600.880000000001</v>
      </c>
    </row>
    <row r="1243" spans="1:5" ht="12" customHeight="1">
      <c r="A1243" s="508"/>
      <c r="B1243" s="507" t="s">
        <v>673</v>
      </c>
      <c r="C1243" s="507"/>
      <c r="D1243" s="55">
        <v>14</v>
      </c>
      <c r="E1243" s="56">
        <v>12073.310000000001</v>
      </c>
    </row>
    <row r="1244" spans="1:5" ht="12" customHeight="1">
      <c r="A1244" s="508"/>
      <c r="B1244" s="508" t="s">
        <v>180</v>
      </c>
      <c r="C1244" s="52" t="s">
        <v>419</v>
      </c>
      <c r="D1244" s="53">
        <v>4</v>
      </c>
      <c r="E1244" s="54">
        <v>5566.16</v>
      </c>
    </row>
    <row r="1245" spans="1:5" ht="12" customHeight="1">
      <c r="A1245" s="508"/>
      <c r="B1245" s="508"/>
      <c r="C1245" s="52" t="s">
        <v>449</v>
      </c>
      <c r="D1245" s="53">
        <v>5</v>
      </c>
      <c r="E1245" s="54">
        <v>6930.5</v>
      </c>
    </row>
    <row r="1246" spans="1:5" ht="12" customHeight="1">
      <c r="A1246" s="508"/>
      <c r="B1246" s="508"/>
      <c r="C1246" s="52" t="s">
        <v>557</v>
      </c>
      <c r="D1246" s="53">
        <v>3</v>
      </c>
      <c r="E1246" s="54">
        <v>1347.6000000000001</v>
      </c>
    </row>
    <row r="1247" spans="1:5" ht="12" customHeight="1">
      <c r="A1247" s="508"/>
      <c r="B1247" s="508"/>
      <c r="C1247" s="52" t="s">
        <v>491</v>
      </c>
      <c r="D1247" s="53">
        <v>3</v>
      </c>
      <c r="E1247" s="54">
        <v>1929</v>
      </c>
    </row>
    <row r="1248" spans="1:5" ht="12" customHeight="1">
      <c r="A1248" s="508"/>
      <c r="B1248" s="508"/>
      <c r="C1248" s="52" t="s">
        <v>420</v>
      </c>
      <c r="D1248" s="53">
        <v>2</v>
      </c>
      <c r="E1248" s="54">
        <v>1263.76</v>
      </c>
    </row>
    <row r="1249" spans="1:5" ht="12" customHeight="1">
      <c r="A1249" s="508"/>
      <c r="B1249" s="508"/>
      <c r="C1249" s="52" t="s">
        <v>528</v>
      </c>
      <c r="D1249" s="53">
        <v>1</v>
      </c>
      <c r="E1249" s="54">
        <v>723.08</v>
      </c>
    </row>
    <row r="1250" spans="1:5" ht="12" customHeight="1">
      <c r="A1250" s="508"/>
      <c r="B1250" s="508"/>
      <c r="C1250" s="52" t="s">
        <v>436</v>
      </c>
      <c r="D1250" s="53">
        <v>1</v>
      </c>
      <c r="E1250" s="54">
        <v>852.04</v>
      </c>
    </row>
    <row r="1251" spans="1:5" ht="12" customHeight="1">
      <c r="A1251" s="508"/>
      <c r="B1251" s="508"/>
      <c r="C1251" s="52" t="s">
        <v>437</v>
      </c>
      <c r="D1251" s="53">
        <v>2</v>
      </c>
      <c r="E1251" s="54">
        <v>1739.96</v>
      </c>
    </row>
    <row r="1252" spans="1:5" ht="12" customHeight="1">
      <c r="A1252" s="508"/>
      <c r="B1252" s="508"/>
      <c r="C1252" s="52" t="s">
        <v>493</v>
      </c>
      <c r="D1252" s="53">
        <v>3</v>
      </c>
      <c r="E1252" s="54">
        <v>2261.6999999999998</v>
      </c>
    </row>
    <row r="1253" spans="1:5" ht="12" customHeight="1">
      <c r="A1253" s="508"/>
      <c r="B1253" s="508"/>
      <c r="C1253" s="52" t="s">
        <v>515</v>
      </c>
      <c r="D1253" s="53">
        <v>2</v>
      </c>
      <c r="E1253" s="54">
        <v>721.31999999999994</v>
      </c>
    </row>
    <row r="1254" spans="1:5" ht="12" customHeight="1">
      <c r="A1254" s="508"/>
      <c r="B1254" s="508"/>
      <c r="C1254" s="52" t="s">
        <v>423</v>
      </c>
      <c r="D1254" s="53">
        <v>5</v>
      </c>
      <c r="E1254" s="54">
        <v>4600.8</v>
      </c>
    </row>
    <row r="1255" spans="1:5" ht="12" customHeight="1">
      <c r="A1255" s="508"/>
      <c r="B1255" s="508"/>
      <c r="C1255" s="52" t="s">
        <v>597</v>
      </c>
      <c r="D1255" s="53">
        <v>3</v>
      </c>
      <c r="E1255" s="54">
        <v>4624.2000000000007</v>
      </c>
    </row>
    <row r="1256" spans="1:5" ht="12" customHeight="1">
      <c r="A1256" s="508"/>
      <c r="B1256" s="508"/>
      <c r="C1256" s="52" t="s">
        <v>438</v>
      </c>
      <c r="D1256" s="53">
        <v>1</v>
      </c>
      <c r="E1256" s="54">
        <v>546.04</v>
      </c>
    </row>
    <row r="1257" spans="1:5" ht="12" customHeight="1">
      <c r="A1257" s="508"/>
      <c r="B1257" s="508"/>
      <c r="C1257" s="52" t="s">
        <v>424</v>
      </c>
      <c r="D1257" s="53">
        <v>11</v>
      </c>
      <c r="E1257" s="54">
        <v>13948.66</v>
      </c>
    </row>
    <row r="1258" spans="1:5" ht="12" customHeight="1">
      <c r="A1258" s="508"/>
      <c r="B1258" s="508"/>
      <c r="C1258" s="52" t="s">
        <v>455</v>
      </c>
      <c r="D1258" s="53">
        <v>1</v>
      </c>
      <c r="E1258" s="54">
        <v>438.24</v>
      </c>
    </row>
    <row r="1259" spans="1:5" ht="12" customHeight="1">
      <c r="A1259" s="508"/>
      <c r="B1259" s="508"/>
      <c r="C1259" s="52" t="s">
        <v>507</v>
      </c>
      <c r="D1259" s="53">
        <v>1</v>
      </c>
      <c r="E1259" s="54">
        <v>515.12</v>
      </c>
    </row>
    <row r="1260" spans="1:5" ht="12" customHeight="1">
      <c r="A1260" s="508"/>
      <c r="B1260" s="508"/>
      <c r="C1260" s="52" t="s">
        <v>474</v>
      </c>
      <c r="D1260" s="53">
        <v>2</v>
      </c>
      <c r="E1260" s="54">
        <v>2328.16</v>
      </c>
    </row>
    <row r="1261" spans="1:5" ht="12" customHeight="1">
      <c r="A1261" s="508"/>
      <c r="B1261" s="507" t="s">
        <v>675</v>
      </c>
      <c r="C1261" s="507"/>
      <c r="D1261" s="55">
        <v>50</v>
      </c>
      <c r="E1261" s="56">
        <v>50336.340000000011</v>
      </c>
    </row>
    <row r="1262" spans="1:5" ht="12" customHeight="1">
      <c r="A1262" s="508"/>
      <c r="B1262" s="57" t="s">
        <v>181</v>
      </c>
      <c r="C1262" s="52" t="s">
        <v>423</v>
      </c>
      <c r="D1262" s="53">
        <v>1</v>
      </c>
      <c r="E1262" s="54">
        <v>920.16000000000008</v>
      </c>
    </row>
    <row r="1263" spans="1:5" ht="12" customHeight="1">
      <c r="A1263" s="508"/>
      <c r="B1263" s="507" t="s">
        <v>676</v>
      </c>
      <c r="C1263" s="507"/>
      <c r="D1263" s="55">
        <v>1</v>
      </c>
      <c r="E1263" s="56">
        <v>920.16000000000008</v>
      </c>
    </row>
    <row r="1264" spans="1:5" ht="12" customHeight="1">
      <c r="A1264" s="508"/>
      <c r="B1264" s="508" t="s">
        <v>182</v>
      </c>
      <c r="C1264" s="52" t="s">
        <v>419</v>
      </c>
      <c r="D1264" s="53">
        <v>7</v>
      </c>
      <c r="E1264" s="54">
        <v>9740.7799999999988</v>
      </c>
    </row>
    <row r="1265" spans="1:5" ht="12" customHeight="1">
      <c r="A1265" s="508"/>
      <c r="B1265" s="508"/>
      <c r="C1265" s="52" t="s">
        <v>457</v>
      </c>
      <c r="D1265" s="53">
        <v>3</v>
      </c>
      <c r="E1265" s="54">
        <v>1417.29</v>
      </c>
    </row>
    <row r="1266" spans="1:5" ht="12" customHeight="1">
      <c r="A1266" s="508"/>
      <c r="B1266" s="508"/>
      <c r="C1266" s="52" t="s">
        <v>420</v>
      </c>
      <c r="D1266" s="53">
        <v>3</v>
      </c>
      <c r="E1266" s="54">
        <v>1895.6399999999999</v>
      </c>
    </row>
    <row r="1267" spans="1:5" ht="12" customHeight="1">
      <c r="A1267" s="508"/>
      <c r="B1267" s="508"/>
      <c r="C1267" s="52" t="s">
        <v>433</v>
      </c>
      <c r="D1267" s="53">
        <v>2</v>
      </c>
      <c r="E1267" s="54">
        <v>2239.48</v>
      </c>
    </row>
    <row r="1268" spans="1:5" ht="12" customHeight="1">
      <c r="A1268" s="508"/>
      <c r="B1268" s="508"/>
      <c r="C1268" s="52" t="s">
        <v>422</v>
      </c>
      <c r="D1268" s="53">
        <v>2</v>
      </c>
      <c r="E1268" s="54">
        <v>1782.04</v>
      </c>
    </row>
    <row r="1269" spans="1:5" ht="12" customHeight="1">
      <c r="A1269" s="508"/>
      <c r="B1269" s="508"/>
      <c r="C1269" s="52" t="s">
        <v>437</v>
      </c>
      <c r="D1269" s="53">
        <v>1</v>
      </c>
      <c r="E1269" s="54">
        <v>869.98</v>
      </c>
    </row>
    <row r="1270" spans="1:5" ht="12" customHeight="1">
      <c r="A1270" s="508"/>
      <c r="B1270" s="508"/>
      <c r="C1270" s="52" t="s">
        <v>424</v>
      </c>
      <c r="D1270" s="53">
        <v>2</v>
      </c>
      <c r="E1270" s="54">
        <v>2536.12</v>
      </c>
    </row>
    <row r="1271" spans="1:5" ht="12" customHeight="1">
      <c r="A1271" s="508"/>
      <c r="B1271" s="508"/>
      <c r="C1271" s="52" t="s">
        <v>425</v>
      </c>
      <c r="D1271" s="53">
        <v>4</v>
      </c>
      <c r="E1271" s="54">
        <v>1356.08</v>
      </c>
    </row>
    <row r="1272" spans="1:5" ht="12" customHeight="1">
      <c r="A1272" s="508"/>
      <c r="B1272" s="508"/>
      <c r="C1272" s="52" t="s">
        <v>455</v>
      </c>
      <c r="D1272" s="53">
        <v>3</v>
      </c>
      <c r="E1272" s="54">
        <v>1314.72</v>
      </c>
    </row>
    <row r="1273" spans="1:5" ht="12" customHeight="1">
      <c r="A1273" s="508"/>
      <c r="B1273" s="507" t="s">
        <v>931</v>
      </c>
      <c r="C1273" s="507"/>
      <c r="D1273" s="55">
        <v>27</v>
      </c>
      <c r="E1273" s="56">
        <v>23152.129999999997</v>
      </c>
    </row>
    <row r="1274" spans="1:5" ht="12" customHeight="1">
      <c r="A1274" s="508"/>
      <c r="B1274" s="508" t="s">
        <v>183</v>
      </c>
      <c r="C1274" s="52" t="s">
        <v>816</v>
      </c>
      <c r="D1274" s="53">
        <v>1</v>
      </c>
      <c r="E1274" s="54">
        <v>2429.44</v>
      </c>
    </row>
    <row r="1275" spans="1:5" ht="12" customHeight="1">
      <c r="A1275" s="508"/>
      <c r="B1275" s="508"/>
      <c r="C1275" s="52" t="s">
        <v>491</v>
      </c>
      <c r="D1275" s="53">
        <v>1</v>
      </c>
      <c r="E1275" s="54">
        <v>643</v>
      </c>
    </row>
    <row r="1276" spans="1:5" ht="12" customHeight="1">
      <c r="A1276" s="508"/>
      <c r="B1276" s="507" t="s">
        <v>932</v>
      </c>
      <c r="C1276" s="507"/>
      <c r="D1276" s="55">
        <v>2</v>
      </c>
      <c r="E1276" s="56">
        <v>3072.44</v>
      </c>
    </row>
    <row r="1277" spans="1:5" ht="12" customHeight="1">
      <c r="A1277" s="509" t="s">
        <v>933</v>
      </c>
      <c r="B1277" s="509"/>
      <c r="C1277" s="509"/>
      <c r="D1277" s="55">
        <v>102</v>
      </c>
      <c r="E1277" s="56">
        <v>95022.119999999981</v>
      </c>
    </row>
    <row r="1278" spans="1:5" ht="12" customHeight="1">
      <c r="A1278" s="508" t="s">
        <v>185</v>
      </c>
      <c r="B1278" s="57" t="s">
        <v>186</v>
      </c>
      <c r="C1278" s="52" t="s">
        <v>543</v>
      </c>
      <c r="D1278" s="53">
        <v>1</v>
      </c>
      <c r="E1278" s="54">
        <v>5080.2800000000007</v>
      </c>
    </row>
    <row r="1279" spans="1:5" ht="12" customHeight="1">
      <c r="A1279" s="508"/>
      <c r="B1279" s="507" t="s">
        <v>679</v>
      </c>
      <c r="C1279" s="507"/>
      <c r="D1279" s="55">
        <v>1</v>
      </c>
      <c r="E1279" s="56">
        <v>5080.2800000000007</v>
      </c>
    </row>
    <row r="1280" spans="1:5" ht="12" customHeight="1">
      <c r="A1280" s="508"/>
      <c r="B1280" s="508" t="s">
        <v>187</v>
      </c>
      <c r="C1280" s="52" t="s">
        <v>491</v>
      </c>
      <c r="D1280" s="53">
        <v>1</v>
      </c>
      <c r="E1280" s="54">
        <v>643</v>
      </c>
    </row>
    <row r="1281" spans="1:5" ht="12" customHeight="1">
      <c r="A1281" s="508"/>
      <c r="B1281" s="508"/>
      <c r="C1281" s="52" t="s">
        <v>423</v>
      </c>
      <c r="D1281" s="53">
        <v>1</v>
      </c>
      <c r="E1281" s="54">
        <v>920.16000000000008</v>
      </c>
    </row>
    <row r="1282" spans="1:5" ht="12" customHeight="1">
      <c r="A1282" s="508"/>
      <c r="B1282" s="507" t="s">
        <v>934</v>
      </c>
      <c r="C1282" s="507"/>
      <c r="D1282" s="55">
        <v>2</v>
      </c>
      <c r="E1282" s="56">
        <v>1563.16</v>
      </c>
    </row>
    <row r="1283" spans="1:5" ht="12" customHeight="1">
      <c r="A1283" s="508"/>
      <c r="B1283" s="57" t="s">
        <v>188</v>
      </c>
      <c r="C1283" s="52" t="s">
        <v>648</v>
      </c>
      <c r="D1283" s="53">
        <v>1</v>
      </c>
      <c r="E1283" s="54">
        <v>1514.26</v>
      </c>
    </row>
    <row r="1284" spans="1:5" ht="12" customHeight="1">
      <c r="A1284" s="508"/>
      <c r="B1284" s="507" t="s">
        <v>681</v>
      </c>
      <c r="C1284" s="507"/>
      <c r="D1284" s="55">
        <v>1</v>
      </c>
      <c r="E1284" s="56">
        <v>1514.26</v>
      </c>
    </row>
    <row r="1285" spans="1:5" ht="12" customHeight="1">
      <c r="A1285" s="508"/>
      <c r="B1285" s="57" t="s">
        <v>189</v>
      </c>
      <c r="C1285" s="52" t="s">
        <v>491</v>
      </c>
      <c r="D1285" s="53">
        <v>16</v>
      </c>
      <c r="E1285" s="54">
        <v>10288</v>
      </c>
    </row>
    <row r="1286" spans="1:5" ht="12" customHeight="1">
      <c r="A1286" s="508"/>
      <c r="B1286" s="507" t="s">
        <v>935</v>
      </c>
      <c r="C1286" s="507"/>
      <c r="D1286" s="55">
        <v>16</v>
      </c>
      <c r="E1286" s="56">
        <v>10288</v>
      </c>
    </row>
    <row r="1287" spans="1:5" ht="12" customHeight="1">
      <c r="A1287" s="508"/>
      <c r="B1287" s="508" t="s">
        <v>190</v>
      </c>
      <c r="C1287" s="52" t="s">
        <v>449</v>
      </c>
      <c r="D1287" s="53">
        <v>1</v>
      </c>
      <c r="E1287" s="54">
        <v>1386.1</v>
      </c>
    </row>
    <row r="1288" spans="1:5" ht="12" customHeight="1">
      <c r="A1288" s="508"/>
      <c r="B1288" s="508"/>
      <c r="C1288" s="52" t="s">
        <v>452</v>
      </c>
      <c r="D1288" s="53">
        <v>3</v>
      </c>
      <c r="E1288" s="54">
        <v>3842.25</v>
      </c>
    </row>
    <row r="1289" spans="1:5" ht="12" customHeight="1">
      <c r="A1289" s="508"/>
      <c r="B1289" s="508"/>
      <c r="C1289" s="52" t="s">
        <v>491</v>
      </c>
      <c r="D1289" s="53">
        <v>23</v>
      </c>
      <c r="E1289" s="54">
        <v>14789</v>
      </c>
    </row>
    <row r="1290" spans="1:5" ht="12" customHeight="1">
      <c r="A1290" s="508"/>
      <c r="B1290" s="508"/>
      <c r="C1290" s="52" t="s">
        <v>436</v>
      </c>
      <c r="D1290" s="53">
        <v>2</v>
      </c>
      <c r="E1290" s="54">
        <v>1704.08</v>
      </c>
    </row>
    <row r="1291" spans="1:5" ht="12" customHeight="1">
      <c r="A1291" s="508"/>
      <c r="B1291" s="508"/>
      <c r="C1291" s="52" t="s">
        <v>422</v>
      </c>
      <c r="D1291" s="53">
        <v>3</v>
      </c>
      <c r="E1291" s="54">
        <v>2673.06</v>
      </c>
    </row>
    <row r="1292" spans="1:5" ht="12" customHeight="1">
      <c r="A1292" s="508"/>
      <c r="B1292" s="508"/>
      <c r="C1292" s="52" t="s">
        <v>437</v>
      </c>
      <c r="D1292" s="53">
        <v>3</v>
      </c>
      <c r="E1292" s="54">
        <v>2609.94</v>
      </c>
    </row>
    <row r="1293" spans="1:5" ht="12" customHeight="1">
      <c r="A1293" s="508"/>
      <c r="B1293" s="508"/>
      <c r="C1293" s="52" t="s">
        <v>426</v>
      </c>
      <c r="D1293" s="53">
        <v>1</v>
      </c>
      <c r="E1293" s="54">
        <v>1057.8800000000001</v>
      </c>
    </row>
    <row r="1294" spans="1:5" ht="12" customHeight="1">
      <c r="A1294" s="508"/>
      <c r="B1294" s="508"/>
      <c r="C1294" s="52" t="s">
        <v>453</v>
      </c>
      <c r="D1294" s="53">
        <v>19</v>
      </c>
      <c r="E1294" s="54">
        <v>16623.480000000003</v>
      </c>
    </row>
    <row r="1295" spans="1:5" ht="12" customHeight="1">
      <c r="A1295" s="508"/>
      <c r="B1295" s="508"/>
      <c r="C1295" s="52" t="s">
        <v>537</v>
      </c>
      <c r="D1295" s="53">
        <v>2</v>
      </c>
      <c r="E1295" s="54">
        <v>745.78</v>
      </c>
    </row>
    <row r="1296" spans="1:5" ht="12" customHeight="1">
      <c r="A1296" s="508"/>
      <c r="B1296" s="507" t="s">
        <v>936</v>
      </c>
      <c r="C1296" s="507"/>
      <c r="D1296" s="55">
        <f>SUM(D1287:D1295)</f>
        <v>57</v>
      </c>
      <c r="E1296" s="56">
        <v>45431.570000000007</v>
      </c>
    </row>
    <row r="1297" spans="1:5" ht="12" customHeight="1">
      <c r="A1297" s="508"/>
      <c r="B1297" s="508" t="s">
        <v>191</v>
      </c>
      <c r="C1297" s="52" t="s">
        <v>609</v>
      </c>
      <c r="D1297" s="53">
        <v>1</v>
      </c>
      <c r="E1297" s="54">
        <v>549.72</v>
      </c>
    </row>
    <row r="1298" spans="1:5" ht="12" customHeight="1">
      <c r="A1298" s="508"/>
      <c r="B1298" s="508"/>
      <c r="C1298" s="52" t="s">
        <v>543</v>
      </c>
      <c r="D1298" s="53">
        <v>3</v>
      </c>
      <c r="E1298" s="54">
        <v>15240.840000000002</v>
      </c>
    </row>
    <row r="1299" spans="1:5" ht="12" customHeight="1">
      <c r="A1299" s="508"/>
      <c r="B1299" s="507" t="s">
        <v>937</v>
      </c>
      <c r="C1299" s="507"/>
      <c r="D1299" s="55">
        <f>SUM(D1297:D1298)</f>
        <v>4</v>
      </c>
      <c r="E1299" s="56">
        <v>15790.560000000001</v>
      </c>
    </row>
    <row r="1300" spans="1:5" ht="12" customHeight="1">
      <c r="A1300" s="508"/>
      <c r="B1300" s="508" t="s">
        <v>192</v>
      </c>
      <c r="C1300" s="52" t="s">
        <v>419</v>
      </c>
      <c r="D1300" s="53">
        <v>5</v>
      </c>
      <c r="E1300" s="54">
        <v>6957.7</v>
      </c>
    </row>
    <row r="1301" spans="1:5" ht="12" customHeight="1">
      <c r="A1301" s="508"/>
      <c r="B1301" s="508"/>
      <c r="C1301" s="52" t="s">
        <v>457</v>
      </c>
      <c r="D1301" s="53">
        <v>1</v>
      </c>
      <c r="E1301" s="54">
        <v>472.43</v>
      </c>
    </row>
    <row r="1302" spans="1:5" ht="12" customHeight="1">
      <c r="A1302" s="508"/>
      <c r="B1302" s="508"/>
      <c r="C1302" s="52" t="s">
        <v>549</v>
      </c>
      <c r="D1302" s="53">
        <v>1</v>
      </c>
      <c r="E1302" s="54">
        <v>402.85</v>
      </c>
    </row>
    <row r="1303" spans="1:5" ht="12" customHeight="1">
      <c r="A1303" s="508"/>
      <c r="B1303" s="508"/>
      <c r="C1303" s="52" t="s">
        <v>420</v>
      </c>
      <c r="D1303" s="53">
        <v>13</v>
      </c>
      <c r="E1303" s="54">
        <v>8214.44</v>
      </c>
    </row>
    <row r="1304" spans="1:5" ht="12" customHeight="1">
      <c r="A1304" s="508"/>
      <c r="B1304" s="508"/>
      <c r="C1304" s="52" t="s">
        <v>422</v>
      </c>
      <c r="D1304" s="53">
        <v>5</v>
      </c>
      <c r="E1304" s="54">
        <v>4455.1000000000004</v>
      </c>
    </row>
    <row r="1305" spans="1:5" ht="12" customHeight="1">
      <c r="A1305" s="508"/>
      <c r="B1305" s="508"/>
      <c r="C1305" s="52" t="s">
        <v>423</v>
      </c>
      <c r="D1305" s="53">
        <v>2</v>
      </c>
      <c r="E1305" s="54">
        <v>1840.3200000000002</v>
      </c>
    </row>
    <row r="1306" spans="1:5" ht="12" customHeight="1">
      <c r="A1306" s="508"/>
      <c r="B1306" s="508"/>
      <c r="C1306" s="52" t="s">
        <v>424</v>
      </c>
      <c r="D1306" s="53">
        <v>1</v>
      </c>
      <c r="E1306" s="54">
        <v>1268.06</v>
      </c>
    </row>
    <row r="1307" spans="1:5" ht="12" customHeight="1">
      <c r="A1307" s="508"/>
      <c r="B1307" s="508"/>
      <c r="C1307" s="52" t="s">
        <v>425</v>
      </c>
      <c r="D1307" s="53">
        <v>25</v>
      </c>
      <c r="E1307" s="54">
        <v>8475.5</v>
      </c>
    </row>
    <row r="1308" spans="1:5" ht="12" customHeight="1">
      <c r="A1308" s="508"/>
      <c r="B1308" s="508"/>
      <c r="C1308" s="52" t="s">
        <v>426</v>
      </c>
      <c r="D1308" s="53">
        <v>4</v>
      </c>
      <c r="E1308" s="54">
        <v>4231.5200000000004</v>
      </c>
    </row>
    <row r="1309" spans="1:5" ht="12" customHeight="1">
      <c r="A1309" s="508"/>
      <c r="B1309" s="508"/>
      <c r="C1309" s="52" t="s">
        <v>496</v>
      </c>
      <c r="D1309" s="53">
        <v>1</v>
      </c>
      <c r="E1309" s="54">
        <v>1603</v>
      </c>
    </row>
    <row r="1310" spans="1:5" ht="12" customHeight="1">
      <c r="A1310" s="508"/>
      <c r="B1310" s="508"/>
      <c r="C1310" s="52" t="s">
        <v>589</v>
      </c>
      <c r="D1310" s="53">
        <v>1</v>
      </c>
      <c r="E1310" s="54">
        <v>720.14</v>
      </c>
    </row>
    <row r="1311" spans="1:5" ht="12" customHeight="1">
      <c r="A1311" s="508"/>
      <c r="B1311" s="508"/>
      <c r="C1311" s="52" t="s">
        <v>427</v>
      </c>
      <c r="D1311" s="53">
        <v>1</v>
      </c>
      <c r="E1311" s="54">
        <v>2003.42</v>
      </c>
    </row>
    <row r="1312" spans="1:5" ht="12" customHeight="1">
      <c r="A1312" s="508"/>
      <c r="B1312" s="508"/>
      <c r="C1312" s="52" t="s">
        <v>598</v>
      </c>
      <c r="D1312" s="53">
        <v>3</v>
      </c>
      <c r="E1312" s="54">
        <v>1854.4499999999998</v>
      </c>
    </row>
    <row r="1313" spans="1:5" ht="12" customHeight="1">
      <c r="A1313" s="508"/>
      <c r="B1313" s="508"/>
      <c r="C1313" s="52" t="s">
        <v>474</v>
      </c>
      <c r="D1313" s="53">
        <v>9</v>
      </c>
      <c r="E1313" s="54">
        <v>10476.719999999999</v>
      </c>
    </row>
    <row r="1314" spans="1:5" ht="12" customHeight="1">
      <c r="A1314" s="508"/>
      <c r="B1314" s="507" t="s">
        <v>684</v>
      </c>
      <c r="C1314" s="507"/>
      <c r="D1314" s="55">
        <f>SUM(D1300:D1313)</f>
        <v>72</v>
      </c>
      <c r="E1314" s="56">
        <v>52975.65</v>
      </c>
    </row>
    <row r="1315" spans="1:5" ht="12" customHeight="1">
      <c r="A1315" s="508"/>
      <c r="B1315" s="508" t="s">
        <v>193</v>
      </c>
      <c r="C1315" s="52" t="s">
        <v>418</v>
      </c>
      <c r="D1315" s="53">
        <v>1</v>
      </c>
      <c r="E1315" s="54">
        <v>613.14</v>
      </c>
    </row>
    <row r="1316" spans="1:5" ht="12" customHeight="1">
      <c r="A1316" s="508"/>
      <c r="B1316" s="508"/>
      <c r="C1316" s="52" t="s">
        <v>518</v>
      </c>
      <c r="D1316" s="53">
        <v>1</v>
      </c>
      <c r="E1316" s="54">
        <v>3082.6800000000003</v>
      </c>
    </row>
    <row r="1317" spans="1:5" ht="12" customHeight="1">
      <c r="A1317" s="508"/>
      <c r="B1317" s="508"/>
      <c r="C1317" s="52" t="s">
        <v>419</v>
      </c>
      <c r="D1317" s="53">
        <v>3</v>
      </c>
      <c r="E1317" s="54">
        <v>4174.62</v>
      </c>
    </row>
    <row r="1318" spans="1:5" ht="12" customHeight="1">
      <c r="A1318" s="508"/>
      <c r="B1318" s="508"/>
      <c r="C1318" s="52" t="s">
        <v>436</v>
      </c>
      <c r="D1318" s="53">
        <v>5</v>
      </c>
      <c r="E1318" s="54">
        <v>4260.2</v>
      </c>
    </row>
    <row r="1319" spans="1:5" ht="12" customHeight="1">
      <c r="A1319" s="508"/>
      <c r="B1319" s="508"/>
      <c r="C1319" s="52" t="s">
        <v>423</v>
      </c>
      <c r="D1319" s="53">
        <v>1</v>
      </c>
      <c r="E1319" s="54">
        <v>920.16000000000008</v>
      </c>
    </row>
    <row r="1320" spans="1:5" ht="12" customHeight="1">
      <c r="A1320" s="508"/>
      <c r="B1320" s="508"/>
      <c r="C1320" s="52" t="s">
        <v>425</v>
      </c>
      <c r="D1320" s="53">
        <v>3</v>
      </c>
      <c r="E1320" s="54">
        <v>1017.06</v>
      </c>
    </row>
    <row r="1321" spans="1:5" ht="12" customHeight="1">
      <c r="A1321" s="508"/>
      <c r="B1321" s="508"/>
      <c r="C1321" s="52" t="s">
        <v>427</v>
      </c>
      <c r="D1321" s="53">
        <v>3</v>
      </c>
      <c r="E1321" s="54">
        <v>6010.26</v>
      </c>
    </row>
    <row r="1322" spans="1:5" ht="12" customHeight="1">
      <c r="A1322" s="508"/>
      <c r="B1322" s="508"/>
      <c r="C1322" s="52" t="s">
        <v>580</v>
      </c>
      <c r="D1322" s="53">
        <v>2</v>
      </c>
      <c r="E1322" s="54">
        <v>6408.72</v>
      </c>
    </row>
    <row r="1323" spans="1:5" ht="12" customHeight="1">
      <c r="A1323" s="508"/>
      <c r="B1323" s="508"/>
      <c r="C1323" s="52" t="s">
        <v>474</v>
      </c>
      <c r="D1323" s="53">
        <v>3</v>
      </c>
      <c r="E1323" s="54">
        <v>3492.24</v>
      </c>
    </row>
    <row r="1324" spans="1:5" ht="12" customHeight="1">
      <c r="A1324" s="508"/>
      <c r="B1324" s="508"/>
      <c r="C1324" s="52" t="s">
        <v>540</v>
      </c>
      <c r="D1324" s="53">
        <v>1</v>
      </c>
      <c r="E1324" s="54">
        <v>966.74</v>
      </c>
    </row>
    <row r="1325" spans="1:5" ht="12" customHeight="1">
      <c r="A1325" s="508"/>
      <c r="B1325" s="508"/>
      <c r="C1325" s="52" t="s">
        <v>544</v>
      </c>
      <c r="D1325" s="53">
        <v>1</v>
      </c>
      <c r="E1325" s="54">
        <v>5710.28</v>
      </c>
    </row>
    <row r="1326" spans="1:5" ht="12" customHeight="1">
      <c r="A1326" s="508"/>
      <c r="B1326" s="507" t="s">
        <v>685</v>
      </c>
      <c r="C1326" s="507"/>
      <c r="D1326" s="55">
        <f>SUM(D1315:D1325)</f>
        <v>24</v>
      </c>
      <c r="E1326" s="56">
        <v>36656.100000000006</v>
      </c>
    </row>
    <row r="1327" spans="1:5" ht="12" customHeight="1">
      <c r="A1327" s="508"/>
      <c r="B1327" s="508" t="s">
        <v>194</v>
      </c>
      <c r="C1327" s="52" t="s">
        <v>419</v>
      </c>
      <c r="D1327" s="53">
        <v>3</v>
      </c>
      <c r="E1327" s="54">
        <v>4174.62</v>
      </c>
    </row>
    <row r="1328" spans="1:5" ht="12" customHeight="1">
      <c r="A1328" s="508"/>
      <c r="B1328" s="508"/>
      <c r="C1328" s="52" t="s">
        <v>491</v>
      </c>
      <c r="D1328" s="53">
        <v>6</v>
      </c>
      <c r="E1328" s="54">
        <v>3858</v>
      </c>
    </row>
    <row r="1329" spans="1:5" ht="12" customHeight="1">
      <c r="A1329" s="508"/>
      <c r="B1329" s="508"/>
      <c r="C1329" s="52" t="s">
        <v>597</v>
      </c>
      <c r="D1329" s="53">
        <v>1</v>
      </c>
      <c r="E1329" s="54">
        <v>1541.4</v>
      </c>
    </row>
    <row r="1330" spans="1:5" ht="12" customHeight="1">
      <c r="A1330" s="508"/>
      <c r="B1330" s="508"/>
      <c r="C1330" s="52" t="s">
        <v>426</v>
      </c>
      <c r="D1330" s="53">
        <v>1</v>
      </c>
      <c r="E1330" s="54">
        <v>1057.8800000000001</v>
      </c>
    </row>
    <row r="1331" spans="1:5" ht="12" customHeight="1">
      <c r="A1331" s="508"/>
      <c r="B1331" s="508"/>
      <c r="C1331" s="52" t="s">
        <v>453</v>
      </c>
      <c r="D1331" s="53">
        <v>1</v>
      </c>
      <c r="E1331" s="54">
        <v>874.92000000000007</v>
      </c>
    </row>
    <row r="1332" spans="1:5" ht="12" customHeight="1">
      <c r="A1332" s="508"/>
      <c r="B1332" s="508"/>
      <c r="C1332" s="52" t="s">
        <v>540</v>
      </c>
      <c r="D1332" s="53">
        <v>1</v>
      </c>
      <c r="E1332" s="54">
        <v>966.74</v>
      </c>
    </row>
    <row r="1333" spans="1:5" ht="12" customHeight="1">
      <c r="A1333" s="508"/>
      <c r="B1333" s="508"/>
      <c r="C1333" s="52" t="s">
        <v>430</v>
      </c>
      <c r="D1333" s="53">
        <v>1</v>
      </c>
      <c r="E1333" s="54">
        <v>306.47000000000003</v>
      </c>
    </row>
    <row r="1334" spans="1:5" ht="12" customHeight="1">
      <c r="A1334" s="508"/>
      <c r="B1334" s="507" t="s">
        <v>687</v>
      </c>
      <c r="C1334" s="507"/>
      <c r="D1334" s="55">
        <f>SUM(D1327:D1333)</f>
        <v>14</v>
      </c>
      <c r="E1334" s="56">
        <v>12780.03</v>
      </c>
    </row>
    <row r="1335" spans="1:5" ht="12" customHeight="1">
      <c r="A1335" s="508"/>
      <c r="B1335" s="508" t="s">
        <v>195</v>
      </c>
      <c r="C1335" s="52" t="s">
        <v>419</v>
      </c>
      <c r="D1335" s="53">
        <v>2</v>
      </c>
      <c r="E1335" s="54">
        <v>2783.08</v>
      </c>
    </row>
    <row r="1336" spans="1:5" ht="12" customHeight="1">
      <c r="A1336" s="508"/>
      <c r="B1336" s="508"/>
      <c r="C1336" s="52" t="s">
        <v>531</v>
      </c>
      <c r="D1336" s="53">
        <v>1</v>
      </c>
      <c r="E1336" s="54">
        <v>1707.3</v>
      </c>
    </row>
    <row r="1337" spans="1:5" ht="12" customHeight="1">
      <c r="A1337" s="508"/>
      <c r="B1337" s="508"/>
      <c r="C1337" s="52" t="s">
        <v>427</v>
      </c>
      <c r="D1337" s="53">
        <v>2</v>
      </c>
      <c r="E1337" s="54">
        <v>4006.84</v>
      </c>
    </row>
    <row r="1338" spans="1:5" ht="12" customHeight="1">
      <c r="A1338" s="508"/>
      <c r="B1338" s="507" t="s">
        <v>688</v>
      </c>
      <c r="C1338" s="507"/>
      <c r="D1338" s="55">
        <v>5</v>
      </c>
      <c r="E1338" s="56">
        <v>8497.2200000000012</v>
      </c>
    </row>
    <row r="1339" spans="1:5" ht="12" customHeight="1">
      <c r="A1339" s="508"/>
      <c r="B1339" s="508" t="s">
        <v>196</v>
      </c>
      <c r="C1339" s="52" t="s">
        <v>449</v>
      </c>
      <c r="D1339" s="53">
        <v>5</v>
      </c>
      <c r="E1339" s="54">
        <v>6930.5</v>
      </c>
    </row>
    <row r="1340" spans="1:5" ht="12" customHeight="1">
      <c r="A1340" s="508"/>
      <c r="B1340" s="508"/>
      <c r="C1340" s="52" t="s">
        <v>452</v>
      </c>
      <c r="D1340" s="53">
        <v>2</v>
      </c>
      <c r="E1340" s="54">
        <v>2561.5</v>
      </c>
    </row>
    <row r="1341" spans="1:5" ht="12" customHeight="1">
      <c r="A1341" s="508"/>
      <c r="B1341" s="508"/>
      <c r="C1341" s="52" t="s">
        <v>457</v>
      </c>
      <c r="D1341" s="53">
        <v>1</v>
      </c>
      <c r="E1341" s="54">
        <v>472.43</v>
      </c>
    </row>
    <row r="1342" spans="1:5" ht="12" customHeight="1">
      <c r="A1342" s="508"/>
      <c r="B1342" s="508"/>
      <c r="C1342" s="52" t="s">
        <v>421</v>
      </c>
      <c r="D1342" s="53">
        <v>1</v>
      </c>
      <c r="E1342" s="54">
        <v>1079.8400000000001</v>
      </c>
    </row>
    <row r="1343" spans="1:5" ht="12" customHeight="1">
      <c r="A1343" s="508"/>
      <c r="B1343" s="508"/>
      <c r="C1343" s="52" t="s">
        <v>436</v>
      </c>
      <c r="D1343" s="53">
        <v>1</v>
      </c>
      <c r="E1343" s="54">
        <v>852.04</v>
      </c>
    </row>
    <row r="1344" spans="1:5" ht="12" customHeight="1">
      <c r="A1344" s="508"/>
      <c r="B1344" s="508"/>
      <c r="C1344" s="52" t="s">
        <v>422</v>
      </c>
      <c r="D1344" s="53">
        <v>3</v>
      </c>
      <c r="E1344" s="54">
        <v>2673.06</v>
      </c>
    </row>
    <row r="1345" spans="1:5" ht="12" customHeight="1">
      <c r="A1345" s="508"/>
      <c r="B1345" s="508"/>
      <c r="C1345" s="52" t="s">
        <v>529</v>
      </c>
      <c r="D1345" s="53">
        <v>1</v>
      </c>
      <c r="E1345" s="54">
        <v>464.61</v>
      </c>
    </row>
    <row r="1346" spans="1:5" ht="12" customHeight="1">
      <c r="A1346" s="508"/>
      <c r="B1346" s="508"/>
      <c r="C1346" s="52" t="s">
        <v>426</v>
      </c>
      <c r="D1346" s="53">
        <v>2</v>
      </c>
      <c r="E1346" s="54">
        <v>2115.7600000000002</v>
      </c>
    </row>
    <row r="1347" spans="1:5" ht="12" customHeight="1">
      <c r="A1347" s="508"/>
      <c r="B1347" s="508"/>
      <c r="C1347" s="52" t="s">
        <v>427</v>
      </c>
      <c r="D1347" s="53">
        <v>8</v>
      </c>
      <c r="E1347" s="54">
        <v>16027.36</v>
      </c>
    </row>
    <row r="1348" spans="1:5" ht="12" customHeight="1">
      <c r="A1348" s="508"/>
      <c r="B1348" s="508"/>
      <c r="C1348" s="52" t="s">
        <v>537</v>
      </c>
      <c r="D1348" s="53">
        <v>1</v>
      </c>
      <c r="E1348" s="54">
        <v>372.89</v>
      </c>
    </row>
    <row r="1349" spans="1:5" ht="12" customHeight="1">
      <c r="A1349" s="508"/>
      <c r="B1349" s="508"/>
      <c r="C1349" s="52" t="s">
        <v>507</v>
      </c>
      <c r="D1349" s="53">
        <v>1</v>
      </c>
      <c r="E1349" s="54">
        <v>515.12</v>
      </c>
    </row>
    <row r="1350" spans="1:5" ht="12" customHeight="1">
      <c r="A1350" s="508"/>
      <c r="B1350" s="507" t="s">
        <v>690</v>
      </c>
      <c r="C1350" s="507"/>
      <c r="D1350" s="55">
        <f>SUM(D1339:D1349)</f>
        <v>26</v>
      </c>
      <c r="E1350" s="56">
        <v>34065.110000000008</v>
      </c>
    </row>
    <row r="1351" spans="1:5" ht="12" customHeight="1">
      <c r="A1351" s="508"/>
      <c r="B1351" s="57" t="s">
        <v>197</v>
      </c>
      <c r="C1351" s="52" t="s">
        <v>491</v>
      </c>
      <c r="D1351" s="53">
        <v>3</v>
      </c>
      <c r="E1351" s="54">
        <v>1929</v>
      </c>
    </row>
    <row r="1352" spans="1:5" ht="12" customHeight="1">
      <c r="A1352" s="508"/>
      <c r="B1352" s="507" t="s">
        <v>938</v>
      </c>
      <c r="C1352" s="507"/>
      <c r="D1352" s="55">
        <f>SUM(D1351)</f>
        <v>3</v>
      </c>
      <c r="E1352" s="56">
        <v>1929</v>
      </c>
    </row>
    <row r="1353" spans="1:5" ht="12" customHeight="1">
      <c r="A1353" s="508"/>
      <c r="B1353" s="508" t="s">
        <v>198</v>
      </c>
      <c r="C1353" s="52" t="s">
        <v>449</v>
      </c>
      <c r="D1353" s="53">
        <v>3</v>
      </c>
      <c r="E1353" s="54">
        <v>4158.2999999999993</v>
      </c>
    </row>
    <row r="1354" spans="1:5" ht="12" customHeight="1">
      <c r="A1354" s="508"/>
      <c r="B1354" s="508"/>
      <c r="C1354" s="52" t="s">
        <v>491</v>
      </c>
      <c r="D1354" s="53">
        <v>1</v>
      </c>
      <c r="E1354" s="54">
        <v>643</v>
      </c>
    </row>
    <row r="1355" spans="1:5" ht="12" customHeight="1">
      <c r="A1355" s="508"/>
      <c r="B1355" s="508"/>
      <c r="C1355" s="52" t="s">
        <v>433</v>
      </c>
      <c r="D1355" s="53">
        <v>1</v>
      </c>
      <c r="E1355" s="54">
        <v>1119.74</v>
      </c>
    </row>
    <row r="1356" spans="1:5" ht="12" customHeight="1">
      <c r="A1356" s="508"/>
      <c r="B1356" s="508"/>
      <c r="C1356" s="52" t="s">
        <v>436</v>
      </c>
      <c r="D1356" s="53">
        <v>1</v>
      </c>
      <c r="E1356" s="54">
        <v>852.04</v>
      </c>
    </row>
    <row r="1357" spans="1:5" ht="12" customHeight="1">
      <c r="A1357" s="508"/>
      <c r="B1357" s="507" t="s">
        <v>939</v>
      </c>
      <c r="C1357" s="507"/>
      <c r="D1357" s="55">
        <f>SUM(D1353:D1356)</f>
        <v>6</v>
      </c>
      <c r="E1357" s="56">
        <v>6773.079999999999</v>
      </c>
    </row>
    <row r="1358" spans="1:5" ht="12" customHeight="1">
      <c r="A1358" s="508"/>
      <c r="B1358" s="508" t="s">
        <v>199</v>
      </c>
      <c r="C1358" s="52" t="s">
        <v>419</v>
      </c>
      <c r="D1358" s="53">
        <v>2</v>
      </c>
      <c r="E1358" s="54">
        <v>2783.08</v>
      </c>
    </row>
    <row r="1359" spans="1:5" ht="12" customHeight="1">
      <c r="A1359" s="508"/>
      <c r="B1359" s="508"/>
      <c r="C1359" s="52" t="s">
        <v>449</v>
      </c>
      <c r="D1359" s="53">
        <v>24</v>
      </c>
      <c r="E1359" s="54">
        <v>33266.399999999994</v>
      </c>
    </row>
    <row r="1360" spans="1:5" ht="12" customHeight="1">
      <c r="A1360" s="508"/>
      <c r="B1360" s="508"/>
      <c r="C1360" s="52" t="s">
        <v>452</v>
      </c>
      <c r="D1360" s="53">
        <v>8</v>
      </c>
      <c r="E1360" s="54">
        <v>10246</v>
      </c>
    </row>
    <row r="1361" spans="1:5" ht="12" customHeight="1">
      <c r="A1361" s="508"/>
      <c r="B1361" s="508"/>
      <c r="C1361" s="52" t="s">
        <v>433</v>
      </c>
      <c r="D1361" s="53">
        <v>2</v>
      </c>
      <c r="E1361" s="54">
        <v>2239.48</v>
      </c>
    </row>
    <row r="1362" spans="1:5" ht="12" customHeight="1">
      <c r="A1362" s="508"/>
      <c r="B1362" s="508"/>
      <c r="C1362" s="52" t="s">
        <v>528</v>
      </c>
      <c r="D1362" s="53">
        <v>4</v>
      </c>
      <c r="E1362" s="54">
        <v>2892.32</v>
      </c>
    </row>
    <row r="1363" spans="1:5" ht="12" customHeight="1">
      <c r="A1363" s="508"/>
      <c r="B1363" s="508"/>
      <c r="C1363" s="52" t="s">
        <v>436</v>
      </c>
      <c r="D1363" s="53">
        <v>13</v>
      </c>
      <c r="E1363" s="54">
        <v>11076.52</v>
      </c>
    </row>
    <row r="1364" spans="1:5" ht="12" customHeight="1">
      <c r="A1364" s="508"/>
      <c r="B1364" s="508"/>
      <c r="C1364" s="52" t="s">
        <v>422</v>
      </c>
      <c r="D1364" s="53">
        <v>11</v>
      </c>
      <c r="E1364" s="54">
        <v>9801.2199999999993</v>
      </c>
    </row>
    <row r="1365" spans="1:5" ht="12" customHeight="1">
      <c r="A1365" s="508"/>
      <c r="B1365" s="508"/>
      <c r="C1365" s="52" t="s">
        <v>437</v>
      </c>
      <c r="D1365" s="53">
        <v>53</v>
      </c>
      <c r="E1365" s="54">
        <v>46108.94</v>
      </c>
    </row>
    <row r="1366" spans="1:5" ht="12" customHeight="1">
      <c r="A1366" s="508"/>
      <c r="B1366" s="508"/>
      <c r="C1366" s="52" t="s">
        <v>424</v>
      </c>
      <c r="D1366" s="53">
        <v>3</v>
      </c>
      <c r="E1366" s="54">
        <v>3804.18</v>
      </c>
    </row>
    <row r="1367" spans="1:5" ht="12" customHeight="1">
      <c r="A1367" s="508"/>
      <c r="B1367" s="508"/>
      <c r="C1367" s="52" t="s">
        <v>426</v>
      </c>
      <c r="D1367" s="53">
        <v>1</v>
      </c>
      <c r="E1367" s="54">
        <v>1057.8800000000001</v>
      </c>
    </row>
    <row r="1368" spans="1:5" ht="12" customHeight="1">
      <c r="A1368" s="508"/>
      <c r="B1368" s="508"/>
      <c r="C1368" s="52" t="s">
        <v>453</v>
      </c>
      <c r="D1368" s="53">
        <v>20</v>
      </c>
      <c r="E1368" s="54">
        <v>17498.400000000001</v>
      </c>
    </row>
    <row r="1369" spans="1:5" ht="12" customHeight="1">
      <c r="A1369" s="508"/>
      <c r="B1369" s="508"/>
      <c r="C1369" s="52" t="s">
        <v>445</v>
      </c>
      <c r="D1369" s="53">
        <v>1</v>
      </c>
      <c r="E1369" s="54">
        <v>1189.3600000000001</v>
      </c>
    </row>
    <row r="1370" spans="1:5" ht="12" customHeight="1">
      <c r="A1370" s="508"/>
      <c r="B1370" s="507" t="s">
        <v>691</v>
      </c>
      <c r="C1370" s="507"/>
      <c r="D1370" s="55">
        <v>142</v>
      </c>
      <c r="E1370" s="56">
        <v>141963.78</v>
      </c>
    </row>
    <row r="1371" spans="1:5" ht="12" customHeight="1">
      <c r="A1371" s="508"/>
      <c r="B1371" s="508" t="s">
        <v>200</v>
      </c>
      <c r="C1371" s="52" t="s">
        <v>420</v>
      </c>
      <c r="D1371" s="53">
        <v>4</v>
      </c>
      <c r="E1371" s="54">
        <v>2527.52</v>
      </c>
    </row>
    <row r="1372" spans="1:5" ht="12" customHeight="1">
      <c r="A1372" s="508"/>
      <c r="B1372" s="508"/>
      <c r="C1372" s="52" t="s">
        <v>424</v>
      </c>
      <c r="D1372" s="53">
        <v>1</v>
      </c>
      <c r="E1372" s="54">
        <v>1268.06</v>
      </c>
    </row>
    <row r="1373" spans="1:5" ht="12" customHeight="1">
      <c r="A1373" s="508"/>
      <c r="B1373" s="508"/>
      <c r="C1373" s="52" t="s">
        <v>425</v>
      </c>
      <c r="D1373" s="53">
        <v>2</v>
      </c>
      <c r="E1373" s="54">
        <v>678.04</v>
      </c>
    </row>
    <row r="1374" spans="1:5" ht="12" customHeight="1">
      <c r="A1374" s="508"/>
      <c r="B1374" s="507" t="s">
        <v>693</v>
      </c>
      <c r="C1374" s="507"/>
      <c r="D1374" s="55">
        <f>SUM(D1371:D1373)</f>
        <v>7</v>
      </c>
      <c r="E1374" s="56">
        <v>4473.62</v>
      </c>
    </row>
    <row r="1375" spans="1:5" ht="12" customHeight="1">
      <c r="A1375" s="509" t="s">
        <v>940</v>
      </c>
      <c r="B1375" s="509"/>
      <c r="C1375" s="509"/>
      <c r="D1375" s="55">
        <v>380</v>
      </c>
      <c r="E1375" s="56">
        <v>379781.42</v>
      </c>
    </row>
    <row r="1376" spans="1:5" ht="12" customHeight="1">
      <c r="A1376" s="508" t="s">
        <v>202</v>
      </c>
      <c r="B1376" s="508" t="s">
        <v>203</v>
      </c>
      <c r="C1376" s="52" t="s">
        <v>809</v>
      </c>
      <c r="D1376" s="53">
        <v>2</v>
      </c>
      <c r="E1376" s="54">
        <v>6715.48</v>
      </c>
    </row>
    <row r="1377" spans="1:5" ht="12" customHeight="1">
      <c r="A1377" s="508"/>
      <c r="B1377" s="508"/>
      <c r="C1377" s="52" t="s">
        <v>518</v>
      </c>
      <c r="D1377" s="53">
        <v>4</v>
      </c>
      <c r="E1377" s="54">
        <v>12330.720000000001</v>
      </c>
    </row>
    <row r="1378" spans="1:5" ht="12" customHeight="1">
      <c r="A1378" s="508"/>
      <c r="B1378" s="508"/>
      <c r="C1378" s="52" t="s">
        <v>466</v>
      </c>
      <c r="D1378" s="53">
        <v>30</v>
      </c>
      <c r="E1378" s="54">
        <v>69290.399999999994</v>
      </c>
    </row>
    <row r="1379" spans="1:5" ht="12" customHeight="1">
      <c r="A1379" s="508"/>
      <c r="B1379" s="508"/>
      <c r="C1379" s="52" t="s">
        <v>705</v>
      </c>
      <c r="D1379" s="53">
        <v>25</v>
      </c>
      <c r="E1379" s="54">
        <v>81763.5</v>
      </c>
    </row>
    <row r="1380" spans="1:5" ht="12" customHeight="1">
      <c r="A1380" s="508"/>
      <c r="B1380" s="508"/>
      <c r="C1380" s="52" t="s">
        <v>419</v>
      </c>
      <c r="D1380" s="53">
        <v>2</v>
      </c>
      <c r="E1380" s="54">
        <v>2783.08</v>
      </c>
    </row>
    <row r="1381" spans="1:5" ht="12" customHeight="1">
      <c r="A1381" s="508"/>
      <c r="B1381" s="508"/>
      <c r="C1381" s="52" t="s">
        <v>449</v>
      </c>
      <c r="D1381" s="53">
        <v>1</v>
      </c>
      <c r="E1381" s="54">
        <v>1386.1</v>
      </c>
    </row>
    <row r="1382" spans="1:5" ht="12" customHeight="1">
      <c r="A1382" s="508"/>
      <c r="B1382" s="508"/>
      <c r="C1382" s="52" t="s">
        <v>622</v>
      </c>
      <c r="D1382" s="53">
        <v>18</v>
      </c>
      <c r="E1382" s="54">
        <v>13426.560000000001</v>
      </c>
    </row>
    <row r="1383" spans="1:5" ht="12" customHeight="1">
      <c r="A1383" s="508"/>
      <c r="B1383" s="508"/>
      <c r="C1383" s="52" t="s">
        <v>522</v>
      </c>
      <c r="D1383" s="53">
        <v>14</v>
      </c>
      <c r="E1383" s="54">
        <v>14076.720000000001</v>
      </c>
    </row>
    <row r="1384" spans="1:5" ht="12" customHeight="1">
      <c r="A1384" s="508"/>
      <c r="B1384" s="508"/>
      <c r="C1384" s="52" t="s">
        <v>618</v>
      </c>
      <c r="D1384" s="53">
        <v>1</v>
      </c>
      <c r="E1384" s="54">
        <v>225.86</v>
      </c>
    </row>
    <row r="1385" spans="1:5" ht="12" customHeight="1">
      <c r="A1385" s="508"/>
      <c r="B1385" s="508"/>
      <c r="C1385" s="52" t="s">
        <v>491</v>
      </c>
      <c r="D1385" s="53">
        <v>15</v>
      </c>
      <c r="E1385" s="54">
        <v>9645</v>
      </c>
    </row>
    <row r="1386" spans="1:5" ht="12" customHeight="1">
      <c r="A1386" s="508"/>
      <c r="B1386" s="508"/>
      <c r="C1386" s="52" t="s">
        <v>492</v>
      </c>
      <c r="D1386" s="53">
        <v>3</v>
      </c>
      <c r="E1386" s="54">
        <v>1524.72</v>
      </c>
    </row>
    <row r="1387" spans="1:5" ht="12" customHeight="1">
      <c r="A1387" s="508"/>
      <c r="B1387" s="508"/>
      <c r="C1387" s="52" t="s">
        <v>420</v>
      </c>
      <c r="D1387" s="53">
        <v>2</v>
      </c>
      <c r="E1387" s="54">
        <v>1263.76</v>
      </c>
    </row>
    <row r="1388" spans="1:5" ht="12" customHeight="1">
      <c r="A1388" s="508"/>
      <c r="B1388" s="508"/>
      <c r="C1388" s="52" t="s">
        <v>433</v>
      </c>
      <c r="D1388" s="53">
        <v>12</v>
      </c>
      <c r="E1388" s="54">
        <v>13436.880000000001</v>
      </c>
    </row>
    <row r="1389" spans="1:5" ht="12" customHeight="1">
      <c r="A1389" s="508"/>
      <c r="B1389" s="508"/>
      <c r="C1389" s="52" t="s">
        <v>421</v>
      </c>
      <c r="D1389" s="53">
        <v>1</v>
      </c>
      <c r="E1389" s="54">
        <v>1079.8400000000001</v>
      </c>
    </row>
    <row r="1390" spans="1:5" ht="12" customHeight="1">
      <c r="A1390" s="508"/>
      <c r="B1390" s="508"/>
      <c r="C1390" s="52" t="s">
        <v>436</v>
      </c>
      <c r="D1390" s="53">
        <v>12</v>
      </c>
      <c r="E1390" s="54">
        <v>10224.48</v>
      </c>
    </row>
    <row r="1391" spans="1:5" ht="12" customHeight="1">
      <c r="A1391" s="508"/>
      <c r="B1391" s="508"/>
      <c r="C1391" s="52" t="s">
        <v>422</v>
      </c>
      <c r="D1391" s="53">
        <v>65</v>
      </c>
      <c r="E1391" s="54">
        <v>57916.299999999996</v>
      </c>
    </row>
    <row r="1392" spans="1:5" ht="12" customHeight="1">
      <c r="A1392" s="508"/>
      <c r="B1392" s="508"/>
      <c r="C1392" s="52" t="s">
        <v>437</v>
      </c>
      <c r="D1392" s="53">
        <v>68</v>
      </c>
      <c r="E1392" s="54">
        <v>59158.64</v>
      </c>
    </row>
    <row r="1393" spans="1:5" ht="12" customHeight="1">
      <c r="A1393" s="508"/>
      <c r="B1393" s="508"/>
      <c r="C1393" s="52" t="s">
        <v>473</v>
      </c>
      <c r="D1393" s="53">
        <v>3</v>
      </c>
      <c r="E1393" s="54">
        <v>2311.92</v>
      </c>
    </row>
    <row r="1394" spans="1:5" ht="12" customHeight="1">
      <c r="A1394" s="508"/>
      <c r="B1394" s="508"/>
      <c r="C1394" s="52" t="s">
        <v>589</v>
      </c>
      <c r="D1394" s="53">
        <v>13</v>
      </c>
      <c r="E1394" s="54">
        <v>9361.82</v>
      </c>
    </row>
    <row r="1395" spans="1:5" ht="12" customHeight="1">
      <c r="A1395" s="508"/>
      <c r="B1395" s="508"/>
      <c r="C1395" s="52" t="s">
        <v>632</v>
      </c>
      <c r="D1395" s="53">
        <v>1</v>
      </c>
      <c r="E1395" s="54">
        <v>350.13</v>
      </c>
    </row>
    <row r="1396" spans="1:5" ht="12" customHeight="1">
      <c r="A1396" s="508"/>
      <c r="B1396" s="508"/>
      <c r="C1396" s="52" t="s">
        <v>941</v>
      </c>
      <c r="D1396" s="53">
        <v>8</v>
      </c>
      <c r="E1396" s="54">
        <v>5165.4399999999996</v>
      </c>
    </row>
    <row r="1397" spans="1:5" ht="12" customHeight="1">
      <c r="A1397" s="508"/>
      <c r="B1397" s="508"/>
      <c r="C1397" s="52" t="s">
        <v>455</v>
      </c>
      <c r="D1397" s="53">
        <v>72</v>
      </c>
      <c r="E1397" s="54">
        <v>31553.279999999999</v>
      </c>
    </row>
    <row r="1398" spans="1:5" ht="12" customHeight="1">
      <c r="A1398" s="508"/>
      <c r="B1398" s="508"/>
      <c r="C1398" s="52" t="s">
        <v>444</v>
      </c>
      <c r="D1398" s="53">
        <v>3</v>
      </c>
      <c r="E1398" s="54">
        <v>3473.34</v>
      </c>
    </row>
    <row r="1399" spans="1:5" ht="12" customHeight="1">
      <c r="A1399" s="508"/>
      <c r="B1399" s="508"/>
      <c r="C1399" s="52" t="s">
        <v>580</v>
      </c>
      <c r="D1399" s="53">
        <v>44</v>
      </c>
      <c r="E1399" s="54">
        <v>140991.84</v>
      </c>
    </row>
    <row r="1400" spans="1:5" ht="12" customHeight="1">
      <c r="A1400" s="508"/>
      <c r="B1400" s="508"/>
      <c r="C1400" s="52" t="s">
        <v>499</v>
      </c>
      <c r="D1400" s="53">
        <v>1</v>
      </c>
      <c r="E1400" s="54">
        <v>91.490000000000009</v>
      </c>
    </row>
    <row r="1401" spans="1:5" ht="12" customHeight="1">
      <c r="A1401" s="508"/>
      <c r="B1401" s="508"/>
      <c r="C1401" s="52" t="s">
        <v>785</v>
      </c>
      <c r="D1401" s="53">
        <v>1</v>
      </c>
      <c r="E1401" s="54">
        <v>119.35</v>
      </c>
    </row>
    <row r="1402" spans="1:5" ht="12" customHeight="1">
      <c r="A1402" s="508"/>
      <c r="B1402" s="508"/>
      <c r="C1402" s="52" t="s">
        <v>651</v>
      </c>
      <c r="D1402" s="53">
        <v>1</v>
      </c>
      <c r="E1402" s="54">
        <v>241.15</v>
      </c>
    </row>
    <row r="1403" spans="1:5" ht="12" customHeight="1">
      <c r="A1403" s="508"/>
      <c r="B1403" s="508"/>
      <c r="C1403" s="52" t="s">
        <v>653</v>
      </c>
      <c r="D1403" s="53">
        <v>1</v>
      </c>
      <c r="E1403" s="54">
        <v>769.41000000000008</v>
      </c>
    </row>
    <row r="1404" spans="1:5" ht="12" customHeight="1">
      <c r="A1404" s="508"/>
      <c r="B1404" s="508"/>
      <c r="C1404" s="52" t="s">
        <v>485</v>
      </c>
      <c r="D1404" s="53">
        <v>34</v>
      </c>
      <c r="E1404" s="54">
        <v>39364.519999999997</v>
      </c>
    </row>
    <row r="1405" spans="1:5" ht="12" customHeight="1">
      <c r="A1405" s="508"/>
      <c r="B1405" s="508"/>
      <c r="C1405" s="52" t="s">
        <v>614</v>
      </c>
      <c r="D1405" s="53">
        <v>10</v>
      </c>
      <c r="E1405" s="54">
        <v>6645.2</v>
      </c>
    </row>
    <row r="1406" spans="1:5" ht="12" customHeight="1">
      <c r="A1406" s="508"/>
      <c r="B1406" s="508"/>
      <c r="C1406" s="52" t="s">
        <v>942</v>
      </c>
      <c r="D1406" s="53">
        <v>1</v>
      </c>
      <c r="E1406" s="54">
        <v>192.60000000000002</v>
      </c>
    </row>
    <row r="1407" spans="1:5" ht="12" customHeight="1">
      <c r="A1407" s="508"/>
      <c r="B1407" s="508"/>
      <c r="C1407" s="52" t="s">
        <v>507</v>
      </c>
      <c r="D1407" s="53">
        <v>1</v>
      </c>
      <c r="E1407" s="54">
        <v>515.12</v>
      </c>
    </row>
    <row r="1408" spans="1:5" ht="12" customHeight="1">
      <c r="A1408" s="508"/>
      <c r="B1408" s="508"/>
      <c r="C1408" s="52" t="s">
        <v>540</v>
      </c>
      <c r="D1408" s="53">
        <v>1</v>
      </c>
      <c r="E1408" s="54">
        <v>966.74</v>
      </c>
    </row>
    <row r="1409" spans="1:5" ht="12" customHeight="1">
      <c r="A1409" s="508"/>
      <c r="B1409" s="508"/>
      <c r="C1409" s="52" t="s">
        <v>616</v>
      </c>
      <c r="D1409" s="53">
        <v>1</v>
      </c>
      <c r="E1409" s="54">
        <v>469.54999999999995</v>
      </c>
    </row>
    <row r="1410" spans="1:5" ht="12" customHeight="1">
      <c r="A1410" s="508"/>
      <c r="B1410" s="507" t="s">
        <v>696</v>
      </c>
      <c r="C1410" s="507"/>
      <c r="D1410" s="55">
        <f>SUM(D1376:D1409)</f>
        <v>471</v>
      </c>
      <c r="E1410" s="56">
        <f>SUM(E1376:E1409)</f>
        <v>598830.94000000006</v>
      </c>
    </row>
    <row r="1411" spans="1:5" ht="12" customHeight="1">
      <c r="A1411" s="508"/>
      <c r="B1411" s="508" t="s">
        <v>204</v>
      </c>
      <c r="C1411" s="52" t="s">
        <v>418</v>
      </c>
      <c r="D1411" s="53">
        <v>2</v>
      </c>
      <c r="E1411" s="54">
        <v>1226.28</v>
      </c>
    </row>
    <row r="1412" spans="1:5" ht="12" customHeight="1">
      <c r="A1412" s="508"/>
      <c r="B1412" s="508"/>
      <c r="C1412" s="52" t="s">
        <v>464</v>
      </c>
      <c r="D1412" s="53">
        <v>2</v>
      </c>
      <c r="E1412" s="54">
        <v>1348.88</v>
      </c>
    </row>
    <row r="1413" spans="1:5" ht="12" customHeight="1">
      <c r="A1413" s="508"/>
      <c r="B1413" s="508"/>
      <c r="C1413" s="52" t="s">
        <v>466</v>
      </c>
      <c r="D1413" s="53">
        <v>1</v>
      </c>
      <c r="E1413" s="54">
        <v>2309.6799999999998</v>
      </c>
    </row>
    <row r="1414" spans="1:5" ht="12" customHeight="1">
      <c r="A1414" s="508"/>
      <c r="B1414" s="508"/>
      <c r="C1414" s="52" t="s">
        <v>449</v>
      </c>
      <c r="D1414" s="53">
        <v>1</v>
      </c>
      <c r="E1414" s="54">
        <v>1386.1</v>
      </c>
    </row>
    <row r="1415" spans="1:5" ht="12" customHeight="1">
      <c r="A1415" s="508"/>
      <c r="B1415" s="508"/>
      <c r="C1415" s="52" t="s">
        <v>700</v>
      </c>
      <c r="D1415" s="53">
        <v>1</v>
      </c>
      <c r="E1415" s="54">
        <v>161.19</v>
      </c>
    </row>
    <row r="1416" spans="1:5" ht="12" customHeight="1">
      <c r="A1416" s="508"/>
      <c r="B1416" s="508"/>
      <c r="C1416" s="52" t="s">
        <v>436</v>
      </c>
      <c r="D1416" s="53">
        <v>3</v>
      </c>
      <c r="E1416" s="54">
        <v>2556.12</v>
      </c>
    </row>
    <row r="1417" spans="1:5" ht="12" customHeight="1">
      <c r="A1417" s="508"/>
      <c r="B1417" s="508"/>
      <c r="C1417" s="52" t="s">
        <v>423</v>
      </c>
      <c r="D1417" s="53">
        <v>2</v>
      </c>
      <c r="E1417" s="54">
        <v>1840.3200000000002</v>
      </c>
    </row>
    <row r="1418" spans="1:5" ht="12" customHeight="1">
      <c r="A1418" s="508"/>
      <c r="B1418" s="508"/>
      <c r="C1418" s="52" t="s">
        <v>597</v>
      </c>
      <c r="D1418" s="53">
        <v>2</v>
      </c>
      <c r="E1418" s="54">
        <v>3082.8</v>
      </c>
    </row>
    <row r="1419" spans="1:5" ht="12" customHeight="1">
      <c r="A1419" s="508"/>
      <c r="B1419" s="508"/>
      <c r="C1419" s="52" t="s">
        <v>426</v>
      </c>
      <c r="D1419" s="53">
        <v>2</v>
      </c>
      <c r="E1419" s="54">
        <v>2115.7600000000002</v>
      </c>
    </row>
    <row r="1420" spans="1:5" ht="12" customHeight="1">
      <c r="A1420" s="508"/>
      <c r="B1420" s="508"/>
      <c r="C1420" s="52" t="s">
        <v>532</v>
      </c>
      <c r="D1420" s="53">
        <v>1</v>
      </c>
      <c r="E1420" s="54">
        <v>360</v>
      </c>
    </row>
    <row r="1421" spans="1:5" ht="12" customHeight="1">
      <c r="A1421" s="508"/>
      <c r="B1421" s="508"/>
      <c r="C1421" s="52" t="s">
        <v>504</v>
      </c>
      <c r="D1421" s="53">
        <v>1</v>
      </c>
      <c r="E1421" s="54">
        <v>757.4</v>
      </c>
    </row>
    <row r="1422" spans="1:5" ht="12" customHeight="1">
      <c r="A1422" s="508"/>
      <c r="B1422" s="508"/>
      <c r="C1422" s="52" t="s">
        <v>446</v>
      </c>
      <c r="D1422" s="53">
        <v>8</v>
      </c>
      <c r="E1422" s="54">
        <v>5621.6</v>
      </c>
    </row>
    <row r="1423" spans="1:5" ht="12" customHeight="1">
      <c r="A1423" s="508"/>
      <c r="B1423" s="508"/>
      <c r="C1423" s="52" t="s">
        <v>943</v>
      </c>
      <c r="D1423" s="53">
        <v>1</v>
      </c>
      <c r="E1423" s="54">
        <v>229.29000000000002</v>
      </c>
    </row>
    <row r="1424" spans="1:5" ht="12" customHeight="1">
      <c r="A1424" s="508"/>
      <c r="B1424" s="507" t="s">
        <v>697</v>
      </c>
      <c r="C1424" s="507"/>
      <c r="D1424" s="55">
        <v>27</v>
      </c>
      <c r="E1424" s="56">
        <v>22995.42</v>
      </c>
    </row>
    <row r="1425" spans="1:5" ht="12" customHeight="1">
      <c r="A1425" s="508"/>
      <c r="B1425" s="508" t="s">
        <v>205</v>
      </c>
      <c r="C1425" s="52" t="s">
        <v>419</v>
      </c>
      <c r="D1425" s="53">
        <v>17</v>
      </c>
      <c r="E1425" s="54">
        <v>23656.18</v>
      </c>
    </row>
    <row r="1426" spans="1:5" ht="12" customHeight="1">
      <c r="A1426" s="508"/>
      <c r="B1426" s="508"/>
      <c r="C1426" s="52" t="s">
        <v>457</v>
      </c>
      <c r="D1426" s="53">
        <v>2</v>
      </c>
      <c r="E1426" s="54">
        <v>944.86</v>
      </c>
    </row>
    <row r="1427" spans="1:5" ht="12" customHeight="1">
      <c r="A1427" s="508"/>
      <c r="B1427" s="508"/>
      <c r="C1427" s="52" t="s">
        <v>618</v>
      </c>
      <c r="D1427" s="53">
        <v>3</v>
      </c>
      <c r="E1427" s="54">
        <v>677.58</v>
      </c>
    </row>
    <row r="1428" spans="1:5" ht="12" customHeight="1">
      <c r="A1428" s="508"/>
      <c r="B1428" s="508"/>
      <c r="C1428" s="52" t="s">
        <v>483</v>
      </c>
      <c r="D1428" s="53">
        <v>40</v>
      </c>
      <c r="E1428" s="54">
        <v>17720</v>
      </c>
    </row>
    <row r="1429" spans="1:5" ht="12" customHeight="1">
      <c r="A1429" s="508"/>
      <c r="B1429" s="508"/>
      <c r="C1429" s="52" t="s">
        <v>442</v>
      </c>
      <c r="D1429" s="53">
        <v>1</v>
      </c>
      <c r="E1429" s="54">
        <v>45</v>
      </c>
    </row>
    <row r="1430" spans="1:5" ht="12" customHeight="1">
      <c r="A1430" s="508"/>
      <c r="B1430" s="508"/>
      <c r="C1430" s="52" t="s">
        <v>420</v>
      </c>
      <c r="D1430" s="53">
        <v>1</v>
      </c>
      <c r="E1430" s="54">
        <v>631.88</v>
      </c>
    </row>
    <row r="1431" spans="1:5" ht="12" customHeight="1">
      <c r="A1431" s="508"/>
      <c r="B1431" s="508"/>
      <c r="C1431" s="52" t="s">
        <v>433</v>
      </c>
      <c r="D1431" s="53">
        <v>2</v>
      </c>
      <c r="E1431" s="54">
        <v>2239.48</v>
      </c>
    </row>
    <row r="1432" spans="1:5" ht="12" customHeight="1">
      <c r="A1432" s="508"/>
      <c r="B1432" s="508"/>
      <c r="C1432" s="52" t="s">
        <v>422</v>
      </c>
      <c r="D1432" s="53">
        <v>12</v>
      </c>
      <c r="E1432" s="54">
        <v>10692.24</v>
      </c>
    </row>
    <row r="1433" spans="1:5" ht="12" customHeight="1">
      <c r="A1433" s="508"/>
      <c r="B1433" s="508"/>
      <c r="C1433" s="52" t="s">
        <v>437</v>
      </c>
      <c r="D1433" s="53">
        <v>1</v>
      </c>
      <c r="E1433" s="54">
        <v>869.98</v>
      </c>
    </row>
    <row r="1434" spans="1:5" ht="12" customHeight="1">
      <c r="A1434" s="508"/>
      <c r="B1434" s="508"/>
      <c r="C1434" s="52" t="s">
        <v>443</v>
      </c>
      <c r="D1434" s="53">
        <v>1</v>
      </c>
      <c r="E1434" s="54">
        <v>173.32999999999998</v>
      </c>
    </row>
    <row r="1435" spans="1:5" ht="12" customHeight="1">
      <c r="A1435" s="508"/>
      <c r="B1435" s="508"/>
      <c r="C1435" s="52" t="s">
        <v>425</v>
      </c>
      <c r="D1435" s="53">
        <v>6</v>
      </c>
      <c r="E1435" s="54">
        <v>2034.12</v>
      </c>
    </row>
    <row r="1436" spans="1:5" ht="12" customHeight="1">
      <c r="A1436" s="508"/>
      <c r="B1436" s="508"/>
      <c r="C1436" s="52" t="s">
        <v>511</v>
      </c>
      <c r="D1436" s="53">
        <v>5</v>
      </c>
      <c r="E1436" s="54">
        <v>1934.35</v>
      </c>
    </row>
    <row r="1437" spans="1:5" ht="12" customHeight="1">
      <c r="A1437" s="508"/>
      <c r="B1437" s="508"/>
      <c r="C1437" s="52" t="s">
        <v>589</v>
      </c>
      <c r="D1437" s="53">
        <v>1</v>
      </c>
      <c r="E1437" s="54">
        <v>720.14</v>
      </c>
    </row>
    <row r="1438" spans="1:5" ht="12" customHeight="1">
      <c r="A1438" s="508"/>
      <c r="B1438" s="508"/>
      <c r="C1438" s="52" t="s">
        <v>744</v>
      </c>
      <c r="D1438" s="53">
        <v>1</v>
      </c>
      <c r="E1438" s="54">
        <v>1316.38</v>
      </c>
    </row>
    <row r="1439" spans="1:5" ht="12" customHeight="1">
      <c r="A1439" s="508"/>
      <c r="B1439" s="508"/>
      <c r="C1439" s="52" t="s">
        <v>533</v>
      </c>
      <c r="D1439" s="53">
        <v>1</v>
      </c>
      <c r="E1439" s="54">
        <v>514.16999999999996</v>
      </c>
    </row>
    <row r="1440" spans="1:5" ht="12" customHeight="1">
      <c r="A1440" s="508"/>
      <c r="B1440" s="508"/>
      <c r="C1440" s="52" t="s">
        <v>455</v>
      </c>
      <c r="D1440" s="53">
        <v>4</v>
      </c>
      <c r="E1440" s="54">
        <v>1752.96</v>
      </c>
    </row>
    <row r="1441" spans="1:5" ht="12" customHeight="1">
      <c r="A1441" s="508"/>
      <c r="B1441" s="508"/>
      <c r="C1441" s="52" t="s">
        <v>444</v>
      </c>
      <c r="D1441" s="53">
        <v>1</v>
      </c>
      <c r="E1441" s="54">
        <v>1157.78</v>
      </c>
    </row>
    <row r="1442" spans="1:5" ht="12" customHeight="1">
      <c r="A1442" s="508"/>
      <c r="B1442" s="508"/>
      <c r="C1442" s="52" t="s">
        <v>580</v>
      </c>
      <c r="D1442" s="53">
        <v>2</v>
      </c>
      <c r="E1442" s="54">
        <v>6408.72</v>
      </c>
    </row>
    <row r="1443" spans="1:5" ht="12" customHeight="1">
      <c r="A1443" s="508"/>
      <c r="B1443" s="508"/>
      <c r="C1443" s="52" t="s">
        <v>612</v>
      </c>
      <c r="D1443" s="53">
        <v>1</v>
      </c>
      <c r="E1443" s="54">
        <v>3204.36</v>
      </c>
    </row>
    <row r="1444" spans="1:5" ht="12" customHeight="1">
      <c r="A1444" s="508"/>
      <c r="B1444" s="508"/>
      <c r="C1444" s="52" t="s">
        <v>439</v>
      </c>
      <c r="D1444" s="53">
        <v>2</v>
      </c>
      <c r="E1444" s="54">
        <v>1805.48</v>
      </c>
    </row>
    <row r="1445" spans="1:5" ht="12" customHeight="1">
      <c r="A1445" s="508"/>
      <c r="B1445" s="508"/>
      <c r="C1445" s="52" t="s">
        <v>430</v>
      </c>
      <c r="D1445" s="53">
        <v>3</v>
      </c>
      <c r="E1445" s="54">
        <v>919.41000000000008</v>
      </c>
    </row>
    <row r="1446" spans="1:5" ht="12" customHeight="1">
      <c r="A1446" s="508"/>
      <c r="B1446" s="507" t="s">
        <v>699</v>
      </c>
      <c r="C1446" s="507"/>
      <c r="D1446" s="55">
        <v>107</v>
      </c>
      <c r="E1446" s="56">
        <v>79418.400000000009</v>
      </c>
    </row>
    <row r="1447" spans="1:5" ht="12" customHeight="1">
      <c r="A1447" s="508"/>
      <c r="B1447" s="57" t="s">
        <v>206</v>
      </c>
      <c r="C1447" s="52" t="s">
        <v>422</v>
      </c>
      <c r="D1447" s="53">
        <v>1</v>
      </c>
      <c r="E1447" s="54">
        <v>891.02</v>
      </c>
    </row>
    <row r="1448" spans="1:5" ht="12" customHeight="1">
      <c r="A1448" s="508"/>
      <c r="B1448" s="507" t="s">
        <v>701</v>
      </c>
      <c r="C1448" s="507"/>
      <c r="D1448" s="55">
        <v>1</v>
      </c>
      <c r="E1448" s="56">
        <v>891.02</v>
      </c>
    </row>
    <row r="1449" spans="1:5" ht="12" customHeight="1">
      <c r="A1449" s="509" t="s">
        <v>944</v>
      </c>
      <c r="B1449" s="509"/>
      <c r="C1449" s="509"/>
      <c r="D1449" s="55">
        <v>606</v>
      </c>
      <c r="E1449" s="56">
        <v>702135.78</v>
      </c>
    </row>
    <row r="1450" spans="1:5" ht="12" customHeight="1">
      <c r="A1450" s="508" t="s">
        <v>208</v>
      </c>
      <c r="B1450" s="57" t="s">
        <v>209</v>
      </c>
      <c r="C1450" s="52" t="s">
        <v>491</v>
      </c>
      <c r="D1450" s="53">
        <v>62</v>
      </c>
      <c r="E1450" s="54">
        <v>39866</v>
      </c>
    </row>
    <row r="1451" spans="1:5" ht="12" customHeight="1">
      <c r="A1451" s="508"/>
      <c r="B1451" s="507" t="s">
        <v>704</v>
      </c>
      <c r="C1451" s="507"/>
      <c r="D1451" s="55">
        <v>62</v>
      </c>
      <c r="E1451" s="56">
        <v>39866</v>
      </c>
    </row>
    <row r="1452" spans="1:5" ht="12" customHeight="1">
      <c r="A1452" s="508"/>
      <c r="B1452" s="57" t="s">
        <v>210</v>
      </c>
      <c r="C1452" s="52" t="s">
        <v>491</v>
      </c>
      <c r="D1452" s="53">
        <v>1</v>
      </c>
      <c r="E1452" s="54">
        <v>643</v>
      </c>
    </row>
    <row r="1453" spans="1:5" ht="12" customHeight="1">
      <c r="A1453" s="508"/>
      <c r="B1453" s="507" t="s">
        <v>706</v>
      </c>
      <c r="C1453" s="507"/>
      <c r="D1453" s="55">
        <v>1</v>
      </c>
      <c r="E1453" s="56">
        <v>643</v>
      </c>
    </row>
    <row r="1454" spans="1:5" ht="12" customHeight="1">
      <c r="A1454" s="508"/>
      <c r="B1454" s="57" t="s">
        <v>211</v>
      </c>
      <c r="C1454" s="52" t="s">
        <v>491</v>
      </c>
      <c r="D1454" s="53">
        <v>1</v>
      </c>
      <c r="E1454" s="54">
        <v>643</v>
      </c>
    </row>
    <row r="1455" spans="1:5" ht="12" customHeight="1">
      <c r="A1455" s="508"/>
      <c r="B1455" s="507" t="s">
        <v>707</v>
      </c>
      <c r="C1455" s="507"/>
      <c r="D1455" s="55">
        <v>1</v>
      </c>
      <c r="E1455" s="56">
        <v>643</v>
      </c>
    </row>
    <row r="1456" spans="1:5" ht="12" customHeight="1">
      <c r="A1456" s="508"/>
      <c r="B1456" s="508" t="s">
        <v>212</v>
      </c>
      <c r="C1456" s="52" t="s">
        <v>548</v>
      </c>
      <c r="D1456" s="53">
        <v>1</v>
      </c>
      <c r="E1456" s="54">
        <v>45</v>
      </c>
    </row>
    <row r="1457" spans="1:9" ht="12" customHeight="1">
      <c r="A1457" s="508"/>
      <c r="B1457" s="508"/>
      <c r="C1457" s="52" t="s">
        <v>419</v>
      </c>
      <c r="D1457" s="53">
        <v>114</v>
      </c>
      <c r="E1457" s="54">
        <v>158635.56</v>
      </c>
    </row>
    <row r="1458" spans="1:9" ht="12" customHeight="1">
      <c r="A1458" s="508"/>
      <c r="B1458" s="508"/>
      <c r="C1458" s="52" t="s">
        <v>449</v>
      </c>
      <c r="D1458" s="53">
        <v>124</v>
      </c>
      <c r="E1458" s="54">
        <v>171876.4</v>
      </c>
      <c r="H1458" s="58"/>
    </row>
    <row r="1459" spans="1:9" ht="12" customHeight="1">
      <c r="A1459" s="508"/>
      <c r="B1459" s="508"/>
      <c r="C1459" s="52" t="s">
        <v>491</v>
      </c>
      <c r="D1459" s="53">
        <v>1</v>
      </c>
      <c r="E1459" s="54">
        <v>643</v>
      </c>
    </row>
    <row r="1460" spans="1:9" ht="12" customHeight="1">
      <c r="A1460" s="508"/>
      <c r="B1460" s="508"/>
      <c r="C1460" s="52" t="s">
        <v>527</v>
      </c>
      <c r="D1460" s="53">
        <v>550</v>
      </c>
      <c r="E1460" s="54">
        <v>298650</v>
      </c>
      <c r="G1460" s="61"/>
      <c r="H1460" s="58"/>
      <c r="I1460" s="58"/>
    </row>
    <row r="1461" spans="1:9" ht="12" customHeight="1">
      <c r="A1461" s="508"/>
      <c r="B1461" s="508"/>
      <c r="C1461" s="52" t="s">
        <v>433</v>
      </c>
      <c r="D1461" s="53">
        <v>8</v>
      </c>
      <c r="E1461" s="54">
        <v>8957.92</v>
      </c>
    </row>
    <row r="1462" spans="1:9" ht="12" customHeight="1">
      <c r="A1462" s="508"/>
      <c r="B1462" s="508"/>
      <c r="C1462" s="52" t="s">
        <v>421</v>
      </c>
      <c r="D1462" s="53">
        <v>8</v>
      </c>
      <c r="E1462" s="54">
        <v>8638.7200000000012</v>
      </c>
      <c r="I1462" s="58"/>
    </row>
    <row r="1463" spans="1:9" ht="12" customHeight="1">
      <c r="A1463" s="508"/>
      <c r="B1463" s="508"/>
      <c r="C1463" s="52" t="s">
        <v>436</v>
      </c>
      <c r="D1463" s="53">
        <v>22</v>
      </c>
      <c r="E1463" s="54">
        <v>18744.879999999997</v>
      </c>
      <c r="G1463" s="59"/>
      <c r="H1463" s="58"/>
    </row>
    <row r="1464" spans="1:9" ht="12" customHeight="1">
      <c r="A1464" s="508"/>
      <c r="B1464" s="508"/>
      <c r="C1464" s="52" t="s">
        <v>422</v>
      </c>
      <c r="D1464" s="53">
        <v>114</v>
      </c>
      <c r="E1464" s="54">
        <v>101576.28</v>
      </c>
    </row>
    <row r="1465" spans="1:9" ht="12" customHeight="1">
      <c r="A1465" s="508"/>
      <c r="B1465" s="508"/>
      <c r="C1465" s="52" t="s">
        <v>437</v>
      </c>
      <c r="D1465" s="53">
        <v>481</v>
      </c>
      <c r="E1465" s="54">
        <v>418460.38</v>
      </c>
    </row>
    <row r="1466" spans="1:9" ht="12" customHeight="1">
      <c r="A1466" s="508"/>
      <c r="B1466" s="508"/>
      <c r="C1466" s="52" t="s">
        <v>438</v>
      </c>
      <c r="D1466" s="53">
        <v>10</v>
      </c>
      <c r="E1466" s="54">
        <v>5460.4</v>
      </c>
    </row>
    <row r="1467" spans="1:9" ht="12" customHeight="1">
      <c r="A1467" s="508"/>
      <c r="B1467" s="508"/>
      <c r="C1467" s="52" t="s">
        <v>424</v>
      </c>
      <c r="D1467" s="53">
        <v>82</v>
      </c>
      <c r="E1467" s="54">
        <v>103980.92</v>
      </c>
    </row>
    <row r="1468" spans="1:9" ht="12" customHeight="1">
      <c r="A1468" s="508"/>
      <c r="B1468" s="508"/>
      <c r="C1468" s="52" t="s">
        <v>532</v>
      </c>
      <c r="D1468" s="53">
        <v>5</v>
      </c>
      <c r="E1468" s="54">
        <v>1800</v>
      </c>
      <c r="G1468" s="58"/>
    </row>
    <row r="1469" spans="1:9" ht="12" customHeight="1">
      <c r="A1469" s="508"/>
      <c r="B1469" s="508"/>
      <c r="C1469" s="52" t="s">
        <v>612</v>
      </c>
      <c r="D1469" s="53">
        <v>5</v>
      </c>
      <c r="E1469" s="54">
        <v>16021.800000000001</v>
      </c>
    </row>
    <row r="1470" spans="1:9" ht="12" customHeight="1">
      <c r="A1470" s="508"/>
      <c r="B1470" s="508"/>
      <c r="C1470" s="52" t="s">
        <v>759</v>
      </c>
      <c r="D1470" s="53">
        <v>2</v>
      </c>
      <c r="E1470" s="54">
        <v>2720.8</v>
      </c>
    </row>
    <row r="1471" spans="1:9" ht="12" customHeight="1">
      <c r="A1471" s="508"/>
      <c r="B1471" s="508"/>
      <c r="C1471" s="52" t="s">
        <v>481</v>
      </c>
      <c r="D1471" s="53">
        <v>1</v>
      </c>
      <c r="E1471" s="54">
        <v>513.33999999999992</v>
      </c>
    </row>
    <row r="1472" spans="1:9" ht="12" customHeight="1">
      <c r="A1472" s="508"/>
      <c r="B1472" s="508"/>
      <c r="C1472" s="52" t="s">
        <v>945</v>
      </c>
      <c r="D1472" s="53">
        <v>1</v>
      </c>
      <c r="E1472" s="54">
        <v>268.40999999999997</v>
      </c>
    </row>
    <row r="1473" spans="1:8" ht="12" customHeight="1">
      <c r="A1473" s="508"/>
      <c r="B1473" s="508"/>
      <c r="C1473" s="52" t="s">
        <v>946</v>
      </c>
      <c r="D1473" s="53">
        <v>1</v>
      </c>
      <c r="E1473" s="54">
        <v>201.01999999999998</v>
      </c>
    </row>
    <row r="1474" spans="1:8" ht="12" customHeight="1">
      <c r="A1474" s="508"/>
      <c r="B1474" s="508"/>
      <c r="C1474" s="52" t="s">
        <v>822</v>
      </c>
      <c r="D1474" s="53">
        <v>1</v>
      </c>
      <c r="E1474" s="54">
        <v>268.41999999999996</v>
      </c>
    </row>
    <row r="1475" spans="1:8" ht="12" customHeight="1">
      <c r="A1475" s="508"/>
      <c r="B1475" s="508"/>
      <c r="C1475" s="52" t="s">
        <v>823</v>
      </c>
      <c r="D1475" s="53">
        <v>1</v>
      </c>
      <c r="E1475" s="54">
        <v>203.12</v>
      </c>
    </row>
    <row r="1476" spans="1:8" ht="12" customHeight="1">
      <c r="A1476" s="508"/>
      <c r="B1476" s="508"/>
      <c r="C1476" s="52" t="s">
        <v>943</v>
      </c>
      <c r="D1476" s="53">
        <v>1</v>
      </c>
      <c r="E1476" s="54">
        <v>229.29000000000002</v>
      </c>
    </row>
    <row r="1477" spans="1:8" ht="12" customHeight="1">
      <c r="A1477" s="508"/>
      <c r="B1477" s="508"/>
      <c r="C1477" s="52" t="s">
        <v>825</v>
      </c>
      <c r="D1477" s="53">
        <v>1</v>
      </c>
      <c r="E1477" s="54">
        <v>284.27</v>
      </c>
      <c r="G1477" s="59"/>
      <c r="H1477" s="60"/>
    </row>
    <row r="1478" spans="1:8" ht="12" customHeight="1">
      <c r="A1478" s="508"/>
      <c r="B1478" s="508"/>
      <c r="C1478" s="52" t="s">
        <v>485</v>
      </c>
      <c r="D1478" s="53">
        <v>3</v>
      </c>
      <c r="E1478" s="54">
        <v>3473.34</v>
      </c>
    </row>
    <row r="1479" spans="1:8" ht="12" customHeight="1">
      <c r="A1479" s="508"/>
      <c r="B1479" s="508"/>
      <c r="C1479" s="52" t="s">
        <v>447</v>
      </c>
      <c r="D1479" s="53">
        <v>1</v>
      </c>
      <c r="E1479" s="54">
        <v>695.24</v>
      </c>
    </row>
    <row r="1480" spans="1:8" ht="12" customHeight="1">
      <c r="A1480" s="508"/>
      <c r="B1480" s="507" t="s">
        <v>708</v>
      </c>
      <c r="C1480" s="507"/>
      <c r="D1480" s="55">
        <v>1538</v>
      </c>
      <c r="E1480" s="56">
        <v>1322348.5100000002</v>
      </c>
    </row>
    <row r="1481" spans="1:8" ht="12" customHeight="1">
      <c r="A1481" s="508"/>
      <c r="B1481" s="508" t="s">
        <v>213</v>
      </c>
      <c r="C1481" s="52" t="s">
        <v>463</v>
      </c>
      <c r="D1481" s="53">
        <v>3</v>
      </c>
      <c r="E1481" s="54">
        <v>2089.08</v>
      </c>
    </row>
    <row r="1482" spans="1:8" ht="12" customHeight="1">
      <c r="A1482" s="508"/>
      <c r="B1482" s="508"/>
      <c r="C1482" s="52" t="s">
        <v>947</v>
      </c>
      <c r="D1482" s="53">
        <v>1</v>
      </c>
      <c r="E1482" s="54">
        <v>119.35</v>
      </c>
    </row>
    <row r="1483" spans="1:8" ht="12" customHeight="1">
      <c r="A1483" s="508"/>
      <c r="B1483" s="508"/>
      <c r="C1483" s="52" t="s">
        <v>418</v>
      </c>
      <c r="D1483" s="53">
        <v>1</v>
      </c>
      <c r="E1483" s="54">
        <v>613.14</v>
      </c>
    </row>
    <row r="1484" spans="1:8" ht="12" customHeight="1">
      <c r="A1484" s="508"/>
      <c r="B1484" s="508"/>
      <c r="C1484" s="52" t="s">
        <v>464</v>
      </c>
      <c r="D1484" s="53">
        <v>25</v>
      </c>
      <c r="E1484" s="54">
        <v>16861</v>
      </c>
    </row>
    <row r="1485" spans="1:8" ht="12" customHeight="1">
      <c r="A1485" s="508"/>
      <c r="B1485" s="508"/>
      <c r="C1485" s="52" t="s">
        <v>457</v>
      </c>
      <c r="D1485" s="53">
        <v>6</v>
      </c>
      <c r="E1485" s="54">
        <v>2834.58</v>
      </c>
    </row>
    <row r="1486" spans="1:8" ht="12" customHeight="1">
      <c r="A1486" s="508"/>
      <c r="B1486" s="508"/>
      <c r="C1486" s="52" t="s">
        <v>441</v>
      </c>
      <c r="D1486" s="53">
        <v>3</v>
      </c>
      <c r="E1486" s="54">
        <v>135</v>
      </c>
    </row>
    <row r="1487" spans="1:8" ht="12" customHeight="1">
      <c r="A1487" s="508"/>
      <c r="B1487" s="508"/>
      <c r="C1487" s="52" t="s">
        <v>483</v>
      </c>
      <c r="D1487" s="53">
        <v>35</v>
      </c>
      <c r="E1487" s="54">
        <v>15505</v>
      </c>
    </row>
    <row r="1488" spans="1:8" ht="12" customHeight="1">
      <c r="A1488" s="508"/>
      <c r="B1488" s="508"/>
      <c r="C1488" s="52" t="s">
        <v>422</v>
      </c>
      <c r="D1488" s="53">
        <v>1</v>
      </c>
      <c r="E1488" s="54">
        <v>891.02</v>
      </c>
    </row>
    <row r="1489" spans="1:5" ht="12" customHeight="1">
      <c r="A1489" s="508"/>
      <c r="B1489" s="508"/>
      <c r="C1489" s="52" t="s">
        <v>437</v>
      </c>
      <c r="D1489" s="53">
        <v>2</v>
      </c>
      <c r="E1489" s="54">
        <v>1739.96</v>
      </c>
    </row>
    <row r="1490" spans="1:5" ht="12" customHeight="1">
      <c r="A1490" s="508"/>
      <c r="B1490" s="508"/>
      <c r="C1490" s="52" t="s">
        <v>493</v>
      </c>
      <c r="D1490" s="53">
        <v>1</v>
      </c>
      <c r="E1490" s="54">
        <v>753.9</v>
      </c>
    </row>
    <row r="1491" spans="1:5" ht="12" customHeight="1">
      <c r="A1491" s="508"/>
      <c r="B1491" s="508"/>
      <c r="C1491" s="52" t="s">
        <v>425</v>
      </c>
      <c r="D1491" s="53">
        <v>16</v>
      </c>
      <c r="E1491" s="54">
        <v>5424.32</v>
      </c>
    </row>
    <row r="1492" spans="1:5" ht="12" customHeight="1">
      <c r="A1492" s="508"/>
      <c r="B1492" s="508"/>
      <c r="C1492" s="52" t="s">
        <v>511</v>
      </c>
      <c r="D1492" s="53">
        <v>2</v>
      </c>
      <c r="E1492" s="54">
        <v>773.74</v>
      </c>
    </row>
    <row r="1493" spans="1:5" ht="12" customHeight="1">
      <c r="A1493" s="508"/>
      <c r="B1493" s="508"/>
      <c r="C1493" s="52" t="s">
        <v>648</v>
      </c>
      <c r="D1493" s="53">
        <v>1</v>
      </c>
      <c r="E1493" s="54">
        <v>1514.26</v>
      </c>
    </row>
    <row r="1494" spans="1:5" ht="12" customHeight="1">
      <c r="A1494" s="508"/>
      <c r="B1494" s="508"/>
      <c r="C1494" s="52" t="s">
        <v>472</v>
      </c>
      <c r="D1494" s="53">
        <v>1</v>
      </c>
      <c r="E1494" s="54">
        <v>1636.48</v>
      </c>
    </row>
    <row r="1495" spans="1:5" ht="12" customHeight="1">
      <c r="A1495" s="508"/>
      <c r="B1495" s="508"/>
      <c r="C1495" s="52" t="s">
        <v>533</v>
      </c>
      <c r="D1495" s="53">
        <v>4</v>
      </c>
      <c r="E1495" s="54">
        <v>2056.6799999999998</v>
      </c>
    </row>
    <row r="1496" spans="1:5" ht="12" customHeight="1">
      <c r="A1496" s="508"/>
      <c r="B1496" s="508"/>
      <c r="C1496" s="52" t="s">
        <v>427</v>
      </c>
      <c r="D1496" s="53">
        <v>1</v>
      </c>
      <c r="E1496" s="54">
        <v>2003.42</v>
      </c>
    </row>
    <row r="1497" spans="1:5" ht="12" customHeight="1">
      <c r="A1497" s="508"/>
      <c r="B1497" s="508"/>
      <c r="C1497" s="52" t="s">
        <v>580</v>
      </c>
      <c r="D1497" s="53">
        <v>2</v>
      </c>
      <c r="E1497" s="54">
        <v>6408.72</v>
      </c>
    </row>
    <row r="1498" spans="1:5" ht="12" customHeight="1">
      <c r="A1498" s="508"/>
      <c r="B1498" s="508"/>
      <c r="C1498" s="52" t="s">
        <v>499</v>
      </c>
      <c r="D1498" s="53">
        <v>1</v>
      </c>
      <c r="E1498" s="54">
        <v>91.490000000000009</v>
      </c>
    </row>
    <row r="1499" spans="1:5" ht="12" customHeight="1">
      <c r="A1499" s="508"/>
      <c r="B1499" s="508"/>
      <c r="C1499" s="52" t="s">
        <v>439</v>
      </c>
      <c r="D1499" s="53">
        <v>2</v>
      </c>
      <c r="E1499" s="54">
        <v>1805.48</v>
      </c>
    </row>
    <row r="1500" spans="1:5" ht="12" customHeight="1">
      <c r="A1500" s="508"/>
      <c r="B1500" s="508"/>
      <c r="C1500" s="52" t="s">
        <v>722</v>
      </c>
      <c r="D1500" s="53">
        <v>1</v>
      </c>
      <c r="E1500" s="54">
        <v>284.06</v>
      </c>
    </row>
    <row r="1501" spans="1:5" ht="12" customHeight="1">
      <c r="A1501" s="508"/>
      <c r="B1501" s="508"/>
      <c r="C1501" s="52" t="s">
        <v>447</v>
      </c>
      <c r="D1501" s="53">
        <v>1</v>
      </c>
      <c r="E1501" s="54">
        <v>695.24</v>
      </c>
    </row>
    <row r="1502" spans="1:5" ht="12" customHeight="1">
      <c r="A1502" s="508"/>
      <c r="B1502" s="508"/>
      <c r="C1502" s="52" t="s">
        <v>474</v>
      </c>
      <c r="D1502" s="53">
        <v>18</v>
      </c>
      <c r="E1502" s="54">
        <v>20953.439999999999</v>
      </c>
    </row>
    <row r="1503" spans="1:5" ht="12" customHeight="1">
      <c r="A1503" s="508"/>
      <c r="B1503" s="508"/>
      <c r="C1503" s="52" t="s">
        <v>508</v>
      </c>
      <c r="D1503" s="53">
        <v>1</v>
      </c>
      <c r="E1503" s="54">
        <v>1532.2199999999998</v>
      </c>
    </row>
    <row r="1504" spans="1:5" ht="12" customHeight="1">
      <c r="A1504" s="508"/>
      <c r="B1504" s="508"/>
      <c r="C1504" s="52" t="s">
        <v>695</v>
      </c>
      <c r="D1504" s="53">
        <v>1</v>
      </c>
      <c r="E1504" s="54">
        <v>639.83999999999992</v>
      </c>
    </row>
    <row r="1505" spans="1:5" ht="12" customHeight="1">
      <c r="A1505" s="508"/>
      <c r="B1505" s="508"/>
      <c r="C1505" s="52" t="s">
        <v>430</v>
      </c>
      <c r="D1505" s="53">
        <v>1</v>
      </c>
      <c r="E1505" s="54">
        <v>306.47000000000003</v>
      </c>
    </row>
    <row r="1506" spans="1:5" ht="12" customHeight="1">
      <c r="A1506" s="508"/>
      <c r="B1506" s="507" t="s">
        <v>711</v>
      </c>
      <c r="C1506" s="507"/>
      <c r="D1506" s="55">
        <v>131</v>
      </c>
      <c r="E1506" s="56">
        <v>87667.89</v>
      </c>
    </row>
    <row r="1507" spans="1:5" ht="12" customHeight="1">
      <c r="A1507" s="509" t="s">
        <v>948</v>
      </c>
      <c r="B1507" s="509"/>
      <c r="C1507" s="509"/>
      <c r="D1507" s="55">
        <v>1733</v>
      </c>
      <c r="E1507" s="56">
        <v>1451168.4000000001</v>
      </c>
    </row>
    <row r="1508" spans="1:5" ht="12" customHeight="1">
      <c r="A1508" s="508" t="s">
        <v>215</v>
      </c>
      <c r="B1508" s="508" t="s">
        <v>216</v>
      </c>
      <c r="C1508" s="52" t="s">
        <v>463</v>
      </c>
      <c r="D1508" s="53">
        <v>42</v>
      </c>
      <c r="E1508" s="54">
        <v>29247.119999999999</v>
      </c>
    </row>
    <row r="1509" spans="1:5" ht="12" customHeight="1">
      <c r="A1509" s="508"/>
      <c r="B1509" s="508"/>
      <c r="C1509" s="52" t="s">
        <v>418</v>
      </c>
      <c r="D1509" s="53">
        <v>25</v>
      </c>
      <c r="E1509" s="54">
        <v>15328.5</v>
      </c>
    </row>
    <row r="1510" spans="1:5" ht="12" customHeight="1">
      <c r="A1510" s="508"/>
      <c r="B1510" s="508"/>
      <c r="C1510" s="52" t="s">
        <v>464</v>
      </c>
      <c r="D1510" s="53">
        <v>2</v>
      </c>
      <c r="E1510" s="54">
        <v>1348.88</v>
      </c>
    </row>
    <row r="1511" spans="1:5" ht="12" customHeight="1">
      <c r="A1511" s="508"/>
      <c r="B1511" s="508"/>
      <c r="C1511" s="52" t="s">
        <v>949</v>
      </c>
      <c r="D1511" s="53">
        <v>1</v>
      </c>
      <c r="E1511" s="54">
        <v>371.12</v>
      </c>
    </row>
    <row r="1512" spans="1:5" ht="12" customHeight="1">
      <c r="A1512" s="508"/>
      <c r="B1512" s="508"/>
      <c r="C1512" s="52" t="s">
        <v>792</v>
      </c>
      <c r="D1512" s="53">
        <v>1</v>
      </c>
      <c r="E1512" s="54">
        <v>316.48</v>
      </c>
    </row>
    <row r="1513" spans="1:5" ht="12" customHeight="1">
      <c r="A1513" s="508"/>
      <c r="B1513" s="508"/>
      <c r="C1513" s="52" t="s">
        <v>885</v>
      </c>
      <c r="D1513" s="53">
        <v>1</v>
      </c>
      <c r="E1513" s="54">
        <v>282.65999999999997</v>
      </c>
    </row>
    <row r="1514" spans="1:5" ht="12" customHeight="1">
      <c r="A1514" s="508"/>
      <c r="B1514" s="508"/>
      <c r="C1514" s="52" t="s">
        <v>465</v>
      </c>
      <c r="D1514" s="53">
        <v>1</v>
      </c>
      <c r="E1514" s="54">
        <v>1226.7</v>
      </c>
    </row>
    <row r="1515" spans="1:5" ht="12" customHeight="1">
      <c r="A1515" s="508"/>
      <c r="B1515" s="508"/>
      <c r="C1515" s="52" t="s">
        <v>567</v>
      </c>
      <c r="D1515" s="53">
        <v>2</v>
      </c>
      <c r="E1515" s="54">
        <v>6282.64</v>
      </c>
    </row>
    <row r="1516" spans="1:5" ht="12" customHeight="1">
      <c r="A1516" s="508"/>
      <c r="B1516" s="508"/>
      <c r="C1516" s="52" t="s">
        <v>466</v>
      </c>
      <c r="D1516" s="53">
        <v>4</v>
      </c>
      <c r="E1516" s="54">
        <v>9238.7199999999993</v>
      </c>
    </row>
    <row r="1517" spans="1:5" ht="12" customHeight="1">
      <c r="A1517" s="508"/>
      <c r="B1517" s="508"/>
      <c r="C1517" s="52" t="s">
        <v>419</v>
      </c>
      <c r="D1517" s="53">
        <v>91</v>
      </c>
      <c r="E1517" s="54">
        <v>126630.14</v>
      </c>
    </row>
    <row r="1518" spans="1:5" ht="12" customHeight="1">
      <c r="A1518" s="508"/>
      <c r="B1518" s="508"/>
      <c r="C1518" s="52" t="s">
        <v>449</v>
      </c>
      <c r="D1518" s="53">
        <v>1</v>
      </c>
      <c r="E1518" s="54">
        <v>1386.1</v>
      </c>
    </row>
    <row r="1519" spans="1:5" ht="12" customHeight="1">
      <c r="A1519" s="508"/>
      <c r="B1519" s="508"/>
      <c r="C1519" s="52" t="s">
        <v>457</v>
      </c>
      <c r="D1519" s="53">
        <v>5</v>
      </c>
      <c r="E1519" s="54">
        <v>2362.15</v>
      </c>
    </row>
    <row r="1520" spans="1:5" ht="12" customHeight="1">
      <c r="A1520" s="508"/>
      <c r="B1520" s="508"/>
      <c r="C1520" s="52" t="s">
        <v>468</v>
      </c>
      <c r="D1520" s="53">
        <v>3</v>
      </c>
      <c r="E1520" s="54">
        <v>4169.28</v>
      </c>
    </row>
    <row r="1521" spans="1:5" ht="12" customHeight="1">
      <c r="A1521" s="508"/>
      <c r="B1521" s="508"/>
      <c r="C1521" s="52" t="s">
        <v>420</v>
      </c>
      <c r="D1521" s="53">
        <v>3</v>
      </c>
      <c r="E1521" s="54">
        <v>1895.6399999999999</v>
      </c>
    </row>
    <row r="1522" spans="1:5" ht="12" customHeight="1">
      <c r="A1522" s="508"/>
      <c r="B1522" s="508"/>
      <c r="C1522" s="52" t="s">
        <v>433</v>
      </c>
      <c r="D1522" s="53">
        <v>5</v>
      </c>
      <c r="E1522" s="54">
        <v>5598.7</v>
      </c>
    </row>
    <row r="1523" spans="1:5" ht="12" customHeight="1">
      <c r="A1523" s="508"/>
      <c r="B1523" s="508"/>
      <c r="C1523" s="52" t="s">
        <v>421</v>
      </c>
      <c r="D1523" s="53">
        <v>4</v>
      </c>
      <c r="E1523" s="54">
        <v>4319.3600000000006</v>
      </c>
    </row>
    <row r="1524" spans="1:5" ht="12" customHeight="1">
      <c r="A1524" s="508"/>
      <c r="B1524" s="508"/>
      <c r="C1524" s="52" t="s">
        <v>436</v>
      </c>
      <c r="D1524" s="53">
        <v>8</v>
      </c>
      <c r="E1524" s="54">
        <v>6816.32</v>
      </c>
    </row>
    <row r="1525" spans="1:5" ht="12" customHeight="1">
      <c r="A1525" s="508"/>
      <c r="B1525" s="508"/>
      <c r="C1525" s="52" t="s">
        <v>422</v>
      </c>
      <c r="D1525" s="53">
        <v>64</v>
      </c>
      <c r="E1525" s="54">
        <v>57025.279999999999</v>
      </c>
    </row>
    <row r="1526" spans="1:5" ht="12" customHeight="1">
      <c r="A1526" s="508"/>
      <c r="B1526" s="508"/>
      <c r="C1526" s="52" t="s">
        <v>437</v>
      </c>
      <c r="D1526" s="53">
        <v>65</v>
      </c>
      <c r="E1526" s="54">
        <v>56548.700000000004</v>
      </c>
    </row>
    <row r="1527" spans="1:5" ht="12" customHeight="1">
      <c r="A1527" s="508"/>
      <c r="B1527" s="508"/>
      <c r="C1527" s="52" t="s">
        <v>493</v>
      </c>
      <c r="D1527" s="53">
        <v>2</v>
      </c>
      <c r="E1527" s="54">
        <v>1507.8</v>
      </c>
    </row>
    <row r="1528" spans="1:5" ht="12" customHeight="1">
      <c r="A1528" s="508"/>
      <c r="B1528" s="508"/>
      <c r="C1528" s="52" t="s">
        <v>597</v>
      </c>
      <c r="D1528" s="53">
        <v>4</v>
      </c>
      <c r="E1528" s="54">
        <v>6165.6</v>
      </c>
    </row>
    <row r="1529" spans="1:5" ht="12" customHeight="1">
      <c r="A1529" s="508"/>
      <c r="B1529" s="508"/>
      <c r="C1529" s="52" t="s">
        <v>424</v>
      </c>
      <c r="D1529" s="53">
        <v>95</v>
      </c>
      <c r="E1529" s="54">
        <v>120465.7</v>
      </c>
    </row>
    <row r="1530" spans="1:5" ht="12" customHeight="1">
      <c r="A1530" s="508"/>
      <c r="B1530" s="508"/>
      <c r="C1530" s="52" t="s">
        <v>425</v>
      </c>
      <c r="D1530" s="53">
        <v>7</v>
      </c>
      <c r="E1530" s="54">
        <v>2373.14</v>
      </c>
    </row>
    <row r="1531" spans="1:5" ht="12" customHeight="1">
      <c r="A1531" s="508"/>
      <c r="B1531" s="508"/>
      <c r="C1531" s="52" t="s">
        <v>767</v>
      </c>
      <c r="D1531" s="53">
        <v>1</v>
      </c>
      <c r="E1531" s="54">
        <v>1073.02</v>
      </c>
    </row>
    <row r="1532" spans="1:5" ht="12" customHeight="1">
      <c r="A1532" s="508"/>
      <c r="B1532" s="508"/>
      <c r="C1532" s="52" t="s">
        <v>648</v>
      </c>
      <c r="D1532" s="53">
        <v>2</v>
      </c>
      <c r="E1532" s="54">
        <v>3028.52</v>
      </c>
    </row>
    <row r="1533" spans="1:5" ht="12" customHeight="1">
      <c r="A1533" s="508"/>
      <c r="B1533" s="508"/>
      <c r="C1533" s="52" t="s">
        <v>426</v>
      </c>
      <c r="D1533" s="53">
        <v>10</v>
      </c>
      <c r="E1533" s="54">
        <v>10578.800000000001</v>
      </c>
    </row>
    <row r="1534" spans="1:5" ht="12" customHeight="1">
      <c r="A1534" s="508"/>
      <c r="B1534" s="508"/>
      <c r="C1534" s="52" t="s">
        <v>453</v>
      </c>
      <c r="D1534" s="53">
        <v>1</v>
      </c>
      <c r="E1534" s="54">
        <v>874.92000000000007</v>
      </c>
    </row>
    <row r="1535" spans="1:5" ht="12" customHeight="1">
      <c r="A1535" s="508"/>
      <c r="B1535" s="508"/>
      <c r="C1535" s="52" t="s">
        <v>531</v>
      </c>
      <c r="D1535" s="53">
        <v>2</v>
      </c>
      <c r="E1535" s="54">
        <v>3414.6</v>
      </c>
    </row>
    <row r="1536" spans="1:5" ht="12" customHeight="1">
      <c r="A1536" s="508"/>
      <c r="B1536" s="508"/>
      <c r="C1536" s="52" t="s">
        <v>454</v>
      </c>
      <c r="D1536" s="53">
        <v>2</v>
      </c>
      <c r="E1536" s="54">
        <v>1019.72</v>
      </c>
    </row>
    <row r="1537" spans="1:5" ht="12" customHeight="1">
      <c r="A1537" s="508"/>
      <c r="B1537" s="508"/>
      <c r="C1537" s="52" t="s">
        <v>473</v>
      </c>
      <c r="D1537" s="53">
        <v>2</v>
      </c>
      <c r="E1537" s="54">
        <v>1541.28</v>
      </c>
    </row>
    <row r="1538" spans="1:5" ht="12" customHeight="1">
      <c r="A1538" s="508"/>
      <c r="B1538" s="508"/>
      <c r="C1538" s="52" t="s">
        <v>589</v>
      </c>
      <c r="D1538" s="53">
        <v>1</v>
      </c>
      <c r="E1538" s="54">
        <v>720.14</v>
      </c>
    </row>
    <row r="1539" spans="1:5" ht="12" customHeight="1">
      <c r="A1539" s="508"/>
      <c r="B1539" s="508"/>
      <c r="C1539" s="52" t="s">
        <v>895</v>
      </c>
      <c r="D1539" s="53">
        <v>1</v>
      </c>
      <c r="E1539" s="54">
        <v>450.83000000000004</v>
      </c>
    </row>
    <row r="1540" spans="1:5" ht="12" customHeight="1">
      <c r="A1540" s="508"/>
      <c r="B1540" s="508"/>
      <c r="C1540" s="52" t="s">
        <v>533</v>
      </c>
      <c r="D1540" s="53">
        <v>1</v>
      </c>
      <c r="E1540" s="54">
        <v>514.16999999999996</v>
      </c>
    </row>
    <row r="1541" spans="1:5" ht="12" customHeight="1">
      <c r="A1541" s="508"/>
      <c r="B1541" s="508"/>
      <c r="C1541" s="52" t="s">
        <v>455</v>
      </c>
      <c r="D1541" s="53">
        <v>9</v>
      </c>
      <c r="E1541" s="54">
        <v>3944.16</v>
      </c>
    </row>
    <row r="1542" spans="1:5" ht="12" customHeight="1">
      <c r="A1542" s="508"/>
      <c r="B1542" s="508"/>
      <c r="C1542" s="52" t="s">
        <v>580</v>
      </c>
      <c r="D1542" s="53">
        <v>15</v>
      </c>
      <c r="E1542" s="54">
        <v>48065.4</v>
      </c>
    </row>
    <row r="1543" spans="1:5" ht="12" customHeight="1">
      <c r="A1543" s="508"/>
      <c r="B1543" s="508"/>
      <c r="C1543" s="52" t="s">
        <v>612</v>
      </c>
      <c r="D1543" s="53">
        <v>2</v>
      </c>
      <c r="E1543" s="54">
        <v>6408.72</v>
      </c>
    </row>
    <row r="1544" spans="1:5" ht="12" customHeight="1">
      <c r="A1544" s="508"/>
      <c r="B1544" s="508"/>
      <c r="C1544" s="52" t="s">
        <v>551</v>
      </c>
      <c r="D1544" s="53">
        <v>1</v>
      </c>
      <c r="E1544" s="54">
        <v>277.48</v>
      </c>
    </row>
    <row r="1545" spans="1:5" ht="12" customHeight="1">
      <c r="A1545" s="508"/>
      <c r="B1545" s="508"/>
      <c r="C1545" s="52" t="s">
        <v>498</v>
      </c>
      <c r="D1545" s="53">
        <v>6</v>
      </c>
      <c r="E1545" s="54">
        <v>3549</v>
      </c>
    </row>
    <row r="1546" spans="1:5" ht="12" customHeight="1">
      <c r="A1546" s="508"/>
      <c r="B1546" s="508"/>
      <c r="C1546" s="52" t="s">
        <v>445</v>
      </c>
      <c r="D1546" s="53">
        <v>18</v>
      </c>
      <c r="E1546" s="54">
        <v>21408.480000000003</v>
      </c>
    </row>
    <row r="1547" spans="1:5" ht="12" customHeight="1">
      <c r="A1547" s="508"/>
      <c r="B1547" s="508"/>
      <c r="C1547" s="52" t="s">
        <v>516</v>
      </c>
      <c r="D1547" s="53">
        <v>10</v>
      </c>
      <c r="E1547" s="54">
        <v>2474.6</v>
      </c>
    </row>
    <row r="1548" spans="1:5" ht="12" customHeight="1">
      <c r="A1548" s="508"/>
      <c r="B1548" s="508"/>
      <c r="C1548" s="52" t="s">
        <v>501</v>
      </c>
      <c r="D1548" s="53">
        <v>3</v>
      </c>
      <c r="E1548" s="54">
        <v>940.31999999999994</v>
      </c>
    </row>
    <row r="1549" spans="1:5" ht="12" customHeight="1">
      <c r="A1549" s="508"/>
      <c r="B1549" s="508"/>
      <c r="C1549" s="52" t="s">
        <v>477</v>
      </c>
      <c r="D1549" s="53">
        <v>7</v>
      </c>
      <c r="E1549" s="54">
        <v>4889.3600000000006</v>
      </c>
    </row>
    <row r="1550" spans="1:5" ht="12" customHeight="1">
      <c r="A1550" s="508"/>
      <c r="B1550" s="508"/>
      <c r="C1550" s="52" t="s">
        <v>598</v>
      </c>
      <c r="D1550" s="53">
        <v>17</v>
      </c>
      <c r="E1550" s="54">
        <v>10508.55</v>
      </c>
    </row>
    <row r="1551" spans="1:5" ht="12" customHeight="1">
      <c r="A1551" s="508"/>
      <c r="B1551" s="508"/>
      <c r="C1551" s="52" t="s">
        <v>439</v>
      </c>
      <c r="D1551" s="53">
        <v>18</v>
      </c>
      <c r="E1551" s="54">
        <v>16249.32</v>
      </c>
    </row>
    <row r="1552" spans="1:5" ht="12" customHeight="1">
      <c r="A1552" s="508"/>
      <c r="B1552" s="508"/>
      <c r="C1552" s="52" t="s">
        <v>950</v>
      </c>
      <c r="D1552" s="53">
        <v>1</v>
      </c>
      <c r="E1552" s="54">
        <v>355.81</v>
      </c>
    </row>
    <row r="1553" spans="1:5" ht="12" customHeight="1">
      <c r="A1553" s="508"/>
      <c r="B1553" s="508"/>
      <c r="C1553" s="52" t="s">
        <v>429</v>
      </c>
      <c r="D1553" s="53">
        <v>3</v>
      </c>
      <c r="E1553" s="54">
        <v>1541.8200000000002</v>
      </c>
    </row>
    <row r="1554" spans="1:5" ht="12" customHeight="1">
      <c r="A1554" s="508"/>
      <c r="B1554" s="508"/>
      <c r="C1554" s="52" t="s">
        <v>653</v>
      </c>
      <c r="D1554" s="53">
        <v>1</v>
      </c>
      <c r="E1554" s="54">
        <v>769.41000000000008</v>
      </c>
    </row>
    <row r="1555" spans="1:5" ht="12" customHeight="1">
      <c r="A1555" s="508"/>
      <c r="B1555" s="508"/>
      <c r="C1555" s="52" t="s">
        <v>485</v>
      </c>
      <c r="D1555" s="53">
        <v>4</v>
      </c>
      <c r="E1555" s="54">
        <v>4631.12</v>
      </c>
    </row>
    <row r="1556" spans="1:5" ht="12" customHeight="1">
      <c r="A1556" s="508"/>
      <c r="B1556" s="508"/>
      <c r="C1556" s="52" t="s">
        <v>447</v>
      </c>
      <c r="D1556" s="53">
        <v>2</v>
      </c>
      <c r="E1556" s="54">
        <v>1390.48</v>
      </c>
    </row>
    <row r="1557" spans="1:5" ht="12" customHeight="1">
      <c r="A1557" s="508"/>
      <c r="B1557" s="508"/>
      <c r="C1557" s="52" t="s">
        <v>732</v>
      </c>
      <c r="D1557" s="53">
        <v>1</v>
      </c>
      <c r="E1557" s="54">
        <v>323.33999999999997</v>
      </c>
    </row>
    <row r="1558" spans="1:5" ht="12" customHeight="1">
      <c r="A1558" s="508"/>
      <c r="B1558" s="508"/>
      <c r="C1558" s="52" t="s">
        <v>710</v>
      </c>
      <c r="D1558" s="53">
        <v>3</v>
      </c>
      <c r="E1558" s="54">
        <v>946.94999999999993</v>
      </c>
    </row>
    <row r="1559" spans="1:5" ht="12" customHeight="1">
      <c r="A1559" s="508"/>
      <c r="B1559" s="508"/>
      <c r="C1559" s="52" t="s">
        <v>430</v>
      </c>
      <c r="D1559" s="53">
        <v>4</v>
      </c>
      <c r="E1559" s="54">
        <v>1225.8800000000001</v>
      </c>
    </row>
    <row r="1560" spans="1:5" ht="12" customHeight="1">
      <c r="A1560" s="508"/>
      <c r="B1560" s="508"/>
      <c r="C1560" s="52" t="s">
        <v>543</v>
      </c>
      <c r="D1560" s="53">
        <v>5</v>
      </c>
      <c r="E1560" s="54">
        <v>25401.4</v>
      </c>
    </row>
    <row r="1561" spans="1:5" ht="12" customHeight="1">
      <c r="A1561" s="508"/>
      <c r="B1561" s="508"/>
      <c r="C1561" s="52" t="s">
        <v>544</v>
      </c>
      <c r="D1561" s="53">
        <v>7</v>
      </c>
      <c r="E1561" s="54">
        <v>39971.96</v>
      </c>
    </row>
    <row r="1562" spans="1:5" ht="12" customHeight="1">
      <c r="A1562" s="508"/>
      <c r="B1562" s="507" t="s">
        <v>715</v>
      </c>
      <c r="C1562" s="507"/>
      <c r="D1562" s="55">
        <v>596</v>
      </c>
      <c r="E1562" s="56">
        <v>679396.2899999998</v>
      </c>
    </row>
    <row r="1563" spans="1:5" ht="12" customHeight="1">
      <c r="A1563" s="508"/>
      <c r="B1563" s="508" t="s">
        <v>217</v>
      </c>
      <c r="C1563" s="52" t="s">
        <v>418</v>
      </c>
      <c r="D1563" s="53">
        <v>1</v>
      </c>
      <c r="E1563" s="54">
        <v>613.14</v>
      </c>
    </row>
    <row r="1564" spans="1:5" ht="12" customHeight="1">
      <c r="A1564" s="508"/>
      <c r="B1564" s="508"/>
      <c r="C1564" s="52" t="s">
        <v>483</v>
      </c>
      <c r="D1564" s="53">
        <v>1</v>
      </c>
      <c r="E1564" s="54">
        <v>443</v>
      </c>
    </row>
    <row r="1565" spans="1:5" ht="12" customHeight="1">
      <c r="A1565" s="508"/>
      <c r="B1565" s="508"/>
      <c r="C1565" s="52" t="s">
        <v>424</v>
      </c>
      <c r="D1565" s="53">
        <v>1</v>
      </c>
      <c r="E1565" s="54">
        <v>1268.06</v>
      </c>
    </row>
    <row r="1566" spans="1:5" ht="12" customHeight="1">
      <c r="A1566" s="508"/>
      <c r="B1566" s="508"/>
      <c r="C1566" s="52" t="s">
        <v>533</v>
      </c>
      <c r="D1566" s="53">
        <v>3</v>
      </c>
      <c r="E1566" s="54">
        <v>1542.5099999999998</v>
      </c>
    </row>
    <row r="1567" spans="1:5" ht="12" customHeight="1">
      <c r="A1567" s="508"/>
      <c r="B1567" s="508"/>
      <c r="C1567" s="52" t="s">
        <v>427</v>
      </c>
      <c r="D1567" s="53">
        <v>2</v>
      </c>
      <c r="E1567" s="54">
        <v>4006.84</v>
      </c>
    </row>
    <row r="1568" spans="1:5" ht="12" customHeight="1">
      <c r="A1568" s="508"/>
      <c r="B1568" s="508"/>
      <c r="C1568" s="52" t="s">
        <v>612</v>
      </c>
      <c r="D1568" s="53">
        <v>2</v>
      </c>
      <c r="E1568" s="54">
        <v>6408.72</v>
      </c>
    </row>
    <row r="1569" spans="1:5" ht="12" customHeight="1">
      <c r="A1569" s="508"/>
      <c r="B1569" s="507" t="s">
        <v>716</v>
      </c>
      <c r="C1569" s="507"/>
      <c r="D1569" s="55">
        <v>10</v>
      </c>
      <c r="E1569" s="56">
        <v>14282.27</v>
      </c>
    </row>
    <row r="1570" spans="1:5" ht="12" customHeight="1">
      <c r="A1570" s="508"/>
      <c r="B1570" s="508" t="s">
        <v>218</v>
      </c>
      <c r="C1570" s="52" t="s">
        <v>464</v>
      </c>
      <c r="D1570" s="53">
        <v>2</v>
      </c>
      <c r="E1570" s="54">
        <v>1348.88</v>
      </c>
    </row>
    <row r="1571" spans="1:5" ht="12" customHeight="1">
      <c r="A1571" s="508"/>
      <c r="B1571" s="508"/>
      <c r="C1571" s="52" t="s">
        <v>621</v>
      </c>
      <c r="D1571" s="53">
        <v>1</v>
      </c>
      <c r="E1571" s="54">
        <v>161.19</v>
      </c>
    </row>
    <row r="1572" spans="1:5" ht="12" customHeight="1">
      <c r="A1572" s="508"/>
      <c r="B1572" s="508"/>
      <c r="C1572" s="52" t="s">
        <v>419</v>
      </c>
      <c r="D1572" s="53">
        <v>5</v>
      </c>
      <c r="E1572" s="54">
        <v>6957.7</v>
      </c>
    </row>
    <row r="1573" spans="1:5" ht="12" customHeight="1">
      <c r="A1573" s="508"/>
      <c r="B1573" s="508"/>
      <c r="C1573" s="52" t="s">
        <v>457</v>
      </c>
      <c r="D1573" s="53">
        <v>1</v>
      </c>
      <c r="E1573" s="54">
        <v>472.43</v>
      </c>
    </row>
    <row r="1574" spans="1:5" ht="12" customHeight="1">
      <c r="A1574" s="508"/>
      <c r="B1574" s="508"/>
      <c r="C1574" s="52" t="s">
        <v>483</v>
      </c>
      <c r="D1574" s="53">
        <v>16</v>
      </c>
      <c r="E1574" s="54">
        <v>7088</v>
      </c>
    </row>
    <row r="1575" spans="1:5" ht="12" customHeight="1">
      <c r="A1575" s="508"/>
      <c r="B1575" s="508"/>
      <c r="C1575" s="52" t="s">
        <v>470</v>
      </c>
      <c r="D1575" s="53">
        <v>68</v>
      </c>
      <c r="E1575" s="54">
        <v>27404</v>
      </c>
    </row>
    <row r="1576" spans="1:5" ht="12" customHeight="1">
      <c r="A1576" s="508"/>
      <c r="B1576" s="508"/>
      <c r="C1576" s="52" t="s">
        <v>436</v>
      </c>
      <c r="D1576" s="53">
        <v>1</v>
      </c>
      <c r="E1576" s="54">
        <v>852.04</v>
      </c>
    </row>
    <row r="1577" spans="1:5" ht="12" customHeight="1">
      <c r="A1577" s="508"/>
      <c r="B1577" s="508"/>
      <c r="C1577" s="52" t="s">
        <v>493</v>
      </c>
      <c r="D1577" s="53">
        <v>1</v>
      </c>
      <c r="E1577" s="54">
        <v>753.9</v>
      </c>
    </row>
    <row r="1578" spans="1:5" ht="12" customHeight="1">
      <c r="A1578" s="508"/>
      <c r="B1578" s="508"/>
      <c r="C1578" s="52" t="s">
        <v>515</v>
      </c>
      <c r="D1578" s="53">
        <v>1</v>
      </c>
      <c r="E1578" s="54">
        <v>360.65999999999997</v>
      </c>
    </row>
    <row r="1579" spans="1:5" ht="12" customHeight="1">
      <c r="A1579" s="508"/>
      <c r="B1579" s="508"/>
      <c r="C1579" s="52" t="s">
        <v>424</v>
      </c>
      <c r="D1579" s="53">
        <v>5</v>
      </c>
      <c r="E1579" s="54">
        <v>6340.2999999999993</v>
      </c>
    </row>
    <row r="1580" spans="1:5" ht="12" customHeight="1">
      <c r="A1580" s="508"/>
      <c r="B1580" s="508"/>
      <c r="C1580" s="52" t="s">
        <v>427</v>
      </c>
      <c r="D1580" s="53">
        <v>2</v>
      </c>
      <c r="E1580" s="54">
        <v>4006.84</v>
      </c>
    </row>
    <row r="1581" spans="1:5" ht="12" customHeight="1">
      <c r="A1581" s="508"/>
      <c r="B1581" s="508"/>
      <c r="C1581" s="52" t="s">
        <v>580</v>
      </c>
      <c r="D1581" s="53">
        <v>1</v>
      </c>
      <c r="E1581" s="54">
        <v>3204.36</v>
      </c>
    </row>
    <row r="1582" spans="1:5" ht="12" customHeight="1">
      <c r="A1582" s="508"/>
      <c r="B1582" s="508"/>
      <c r="C1582" s="52" t="s">
        <v>430</v>
      </c>
      <c r="D1582" s="53">
        <v>1</v>
      </c>
      <c r="E1582" s="54">
        <v>306.47000000000003</v>
      </c>
    </row>
    <row r="1583" spans="1:5" ht="12" customHeight="1">
      <c r="A1583" s="508"/>
      <c r="B1583" s="507" t="s">
        <v>718</v>
      </c>
      <c r="C1583" s="507"/>
      <c r="D1583" s="55">
        <v>105</v>
      </c>
      <c r="E1583" s="56">
        <v>59256.770000000004</v>
      </c>
    </row>
    <row r="1584" spans="1:5" ht="12" customHeight="1">
      <c r="A1584" s="508"/>
      <c r="B1584" s="57" t="s">
        <v>219</v>
      </c>
      <c r="C1584" s="52" t="s">
        <v>449</v>
      </c>
      <c r="D1584" s="53">
        <v>2</v>
      </c>
      <c r="E1584" s="54">
        <v>2772.2</v>
      </c>
    </row>
    <row r="1585" spans="1:5" ht="12" customHeight="1">
      <c r="A1585" s="508"/>
      <c r="B1585" s="507" t="s">
        <v>951</v>
      </c>
      <c r="C1585" s="507"/>
      <c r="D1585" s="55">
        <v>2</v>
      </c>
      <c r="E1585" s="56">
        <v>2772.2</v>
      </c>
    </row>
    <row r="1586" spans="1:5" ht="12" customHeight="1">
      <c r="A1586" s="508"/>
      <c r="B1586" s="508" t="s">
        <v>220</v>
      </c>
      <c r="C1586" s="52" t="s">
        <v>463</v>
      </c>
      <c r="D1586" s="53">
        <v>8</v>
      </c>
      <c r="E1586" s="54">
        <v>5570.88</v>
      </c>
    </row>
    <row r="1587" spans="1:5" ht="12" customHeight="1">
      <c r="A1587" s="508"/>
      <c r="B1587" s="508"/>
      <c r="C1587" s="52" t="s">
        <v>418</v>
      </c>
      <c r="D1587" s="53">
        <v>2</v>
      </c>
      <c r="E1587" s="54">
        <v>1226.28</v>
      </c>
    </row>
    <row r="1588" spans="1:5" ht="12" customHeight="1">
      <c r="A1588" s="508"/>
      <c r="B1588" s="508"/>
      <c r="C1588" s="52" t="s">
        <v>464</v>
      </c>
      <c r="D1588" s="53">
        <v>4</v>
      </c>
      <c r="E1588" s="54">
        <v>2697.76</v>
      </c>
    </row>
    <row r="1589" spans="1:5" ht="12" customHeight="1">
      <c r="A1589" s="508"/>
      <c r="B1589" s="508"/>
      <c r="C1589" s="52" t="s">
        <v>419</v>
      </c>
      <c r="D1589" s="53">
        <v>25</v>
      </c>
      <c r="E1589" s="54">
        <v>34788.5</v>
      </c>
    </row>
    <row r="1590" spans="1:5" ht="12" customHeight="1">
      <c r="A1590" s="508"/>
      <c r="B1590" s="508"/>
      <c r="C1590" s="52" t="s">
        <v>457</v>
      </c>
      <c r="D1590" s="53">
        <v>1</v>
      </c>
      <c r="E1590" s="54">
        <v>472.43</v>
      </c>
    </row>
    <row r="1591" spans="1:5" ht="12" customHeight="1">
      <c r="A1591" s="508"/>
      <c r="B1591" s="508"/>
      <c r="C1591" s="52" t="s">
        <v>467</v>
      </c>
      <c r="D1591" s="53">
        <v>3</v>
      </c>
      <c r="E1591" s="54">
        <v>1117.6199999999999</v>
      </c>
    </row>
    <row r="1592" spans="1:5" ht="12" customHeight="1">
      <c r="A1592" s="508"/>
      <c r="B1592" s="508"/>
      <c r="C1592" s="52" t="s">
        <v>487</v>
      </c>
      <c r="D1592" s="53">
        <v>1</v>
      </c>
      <c r="E1592" s="54">
        <v>372.53999999999996</v>
      </c>
    </row>
    <row r="1593" spans="1:5" ht="12" customHeight="1">
      <c r="A1593" s="508"/>
      <c r="B1593" s="508"/>
      <c r="C1593" s="52" t="s">
        <v>519</v>
      </c>
      <c r="D1593" s="53">
        <v>1</v>
      </c>
      <c r="E1593" s="54">
        <v>143.72</v>
      </c>
    </row>
    <row r="1594" spans="1:5" ht="12" customHeight="1">
      <c r="A1594" s="508"/>
      <c r="B1594" s="508"/>
      <c r="C1594" s="52" t="s">
        <v>492</v>
      </c>
      <c r="D1594" s="53">
        <v>1</v>
      </c>
      <c r="E1594" s="54">
        <v>508.24</v>
      </c>
    </row>
    <row r="1595" spans="1:5" ht="12" customHeight="1">
      <c r="A1595" s="508"/>
      <c r="B1595" s="508"/>
      <c r="C1595" s="52" t="s">
        <v>420</v>
      </c>
      <c r="D1595" s="53">
        <v>3</v>
      </c>
      <c r="E1595" s="54">
        <v>1895.6399999999999</v>
      </c>
    </row>
    <row r="1596" spans="1:5" ht="12" customHeight="1">
      <c r="A1596" s="508"/>
      <c r="B1596" s="508"/>
      <c r="C1596" s="52" t="s">
        <v>433</v>
      </c>
      <c r="D1596" s="53">
        <v>3</v>
      </c>
      <c r="E1596" s="54">
        <v>3359.2200000000003</v>
      </c>
    </row>
    <row r="1597" spans="1:5" ht="12" customHeight="1">
      <c r="A1597" s="508"/>
      <c r="B1597" s="508"/>
      <c r="C1597" s="52" t="s">
        <v>421</v>
      </c>
      <c r="D1597" s="53">
        <v>2</v>
      </c>
      <c r="E1597" s="54">
        <v>2159.6800000000003</v>
      </c>
    </row>
    <row r="1598" spans="1:5" ht="12" customHeight="1">
      <c r="A1598" s="508"/>
      <c r="B1598" s="508"/>
      <c r="C1598" s="52" t="s">
        <v>436</v>
      </c>
      <c r="D1598" s="53">
        <v>10</v>
      </c>
      <c r="E1598" s="54">
        <v>8520.4</v>
      </c>
    </row>
    <row r="1599" spans="1:5" ht="12" customHeight="1">
      <c r="A1599" s="508"/>
      <c r="B1599" s="508"/>
      <c r="C1599" s="52" t="s">
        <v>422</v>
      </c>
      <c r="D1599" s="53">
        <v>19</v>
      </c>
      <c r="E1599" s="54">
        <v>16929.38</v>
      </c>
    </row>
    <row r="1600" spans="1:5" ht="12" customHeight="1">
      <c r="A1600" s="508"/>
      <c r="B1600" s="508"/>
      <c r="C1600" s="52" t="s">
        <v>437</v>
      </c>
      <c r="D1600" s="53">
        <v>11</v>
      </c>
      <c r="E1600" s="54">
        <v>9569.7800000000007</v>
      </c>
    </row>
    <row r="1601" spans="1:5" ht="12" customHeight="1">
      <c r="A1601" s="508"/>
      <c r="B1601" s="508"/>
      <c r="C1601" s="52" t="s">
        <v>493</v>
      </c>
      <c r="D1601" s="53">
        <v>3</v>
      </c>
      <c r="E1601" s="54">
        <v>2261.6999999999998</v>
      </c>
    </row>
    <row r="1602" spans="1:5" ht="12" customHeight="1">
      <c r="A1602" s="508"/>
      <c r="B1602" s="508"/>
      <c r="C1602" s="52" t="s">
        <v>515</v>
      </c>
      <c r="D1602" s="53">
        <v>1</v>
      </c>
      <c r="E1602" s="54">
        <v>360.65999999999997</v>
      </c>
    </row>
    <row r="1603" spans="1:5" ht="12" customHeight="1">
      <c r="A1603" s="508"/>
      <c r="B1603" s="508"/>
      <c r="C1603" s="52" t="s">
        <v>423</v>
      </c>
      <c r="D1603" s="53">
        <v>2</v>
      </c>
      <c r="E1603" s="54">
        <v>1840.3200000000002</v>
      </c>
    </row>
    <row r="1604" spans="1:5" ht="12" customHeight="1">
      <c r="A1604" s="508"/>
      <c r="B1604" s="508"/>
      <c r="C1604" s="52" t="s">
        <v>424</v>
      </c>
      <c r="D1604" s="53">
        <v>6</v>
      </c>
      <c r="E1604" s="54">
        <v>7608.36</v>
      </c>
    </row>
    <row r="1605" spans="1:5" ht="12" customHeight="1">
      <c r="A1605" s="508"/>
      <c r="B1605" s="508"/>
      <c r="C1605" s="52" t="s">
        <v>425</v>
      </c>
      <c r="D1605" s="53">
        <v>19</v>
      </c>
      <c r="E1605" s="54">
        <v>6441.3799999999992</v>
      </c>
    </row>
    <row r="1606" spans="1:5" ht="12" customHeight="1">
      <c r="A1606" s="508"/>
      <c r="B1606" s="508"/>
      <c r="C1606" s="52" t="s">
        <v>471</v>
      </c>
      <c r="D1606" s="53">
        <v>1</v>
      </c>
      <c r="E1606" s="54">
        <v>1683.48</v>
      </c>
    </row>
    <row r="1607" spans="1:5" ht="12" customHeight="1">
      <c r="A1607" s="508"/>
      <c r="B1607" s="508"/>
      <c r="C1607" s="52" t="s">
        <v>454</v>
      </c>
      <c r="D1607" s="53">
        <v>1</v>
      </c>
      <c r="E1607" s="54">
        <v>509.86</v>
      </c>
    </row>
    <row r="1608" spans="1:5" ht="12" customHeight="1">
      <c r="A1608" s="508"/>
      <c r="B1608" s="508"/>
      <c r="C1608" s="52" t="s">
        <v>473</v>
      </c>
      <c r="D1608" s="53">
        <v>1</v>
      </c>
      <c r="E1608" s="54">
        <v>770.64</v>
      </c>
    </row>
    <row r="1609" spans="1:5" ht="12" customHeight="1">
      <c r="A1609" s="508"/>
      <c r="B1609" s="508"/>
      <c r="C1609" s="52" t="s">
        <v>632</v>
      </c>
      <c r="D1609" s="53">
        <v>1</v>
      </c>
      <c r="E1609" s="54">
        <v>350.13</v>
      </c>
    </row>
    <row r="1610" spans="1:5" ht="12" customHeight="1">
      <c r="A1610" s="508"/>
      <c r="B1610" s="508"/>
      <c r="C1610" s="52" t="s">
        <v>455</v>
      </c>
      <c r="D1610" s="53">
        <v>1</v>
      </c>
      <c r="E1610" s="54">
        <v>438.24</v>
      </c>
    </row>
    <row r="1611" spans="1:5" ht="12" customHeight="1">
      <c r="A1611" s="508"/>
      <c r="B1611" s="508"/>
      <c r="C1611" s="52" t="s">
        <v>445</v>
      </c>
      <c r="D1611" s="53">
        <v>3</v>
      </c>
      <c r="E1611" s="54">
        <v>3568.0800000000004</v>
      </c>
    </row>
    <row r="1612" spans="1:5" ht="12" customHeight="1">
      <c r="A1612" s="508"/>
      <c r="B1612" s="508"/>
      <c r="C1612" s="52" t="s">
        <v>501</v>
      </c>
      <c r="D1612" s="53">
        <v>17</v>
      </c>
      <c r="E1612" s="54">
        <v>5328.48</v>
      </c>
    </row>
    <row r="1613" spans="1:5" ht="12" customHeight="1">
      <c r="A1613" s="508"/>
      <c r="B1613" s="508"/>
      <c r="C1613" s="52" t="s">
        <v>893</v>
      </c>
      <c r="D1613" s="53">
        <v>1</v>
      </c>
      <c r="E1613" s="54">
        <v>386.20000000000005</v>
      </c>
    </row>
    <row r="1614" spans="1:5" ht="12" customHeight="1">
      <c r="A1614" s="508"/>
      <c r="B1614" s="508"/>
      <c r="C1614" s="52" t="s">
        <v>485</v>
      </c>
      <c r="D1614" s="53">
        <v>2</v>
      </c>
      <c r="E1614" s="54">
        <v>2315.56</v>
      </c>
    </row>
    <row r="1615" spans="1:5" ht="12" customHeight="1">
      <c r="A1615" s="508"/>
      <c r="B1615" s="508"/>
      <c r="C1615" s="52" t="s">
        <v>614</v>
      </c>
      <c r="D1615" s="53">
        <v>1</v>
      </c>
      <c r="E1615" s="54">
        <v>664.52</v>
      </c>
    </row>
    <row r="1616" spans="1:5" ht="12" customHeight="1">
      <c r="A1616" s="508"/>
      <c r="B1616" s="508"/>
      <c r="C1616" s="52" t="s">
        <v>474</v>
      </c>
      <c r="D1616" s="53">
        <v>1</v>
      </c>
      <c r="E1616" s="54">
        <v>1164.08</v>
      </c>
    </row>
    <row r="1617" spans="1:5" ht="12" customHeight="1">
      <c r="A1617" s="508"/>
      <c r="B1617" s="508"/>
      <c r="C1617" s="52" t="s">
        <v>540</v>
      </c>
      <c r="D1617" s="53">
        <v>29</v>
      </c>
      <c r="E1617" s="54">
        <v>28035.46</v>
      </c>
    </row>
    <row r="1618" spans="1:5" ht="12" customHeight="1">
      <c r="A1618" s="508"/>
      <c r="B1618" s="508"/>
      <c r="C1618" s="52" t="s">
        <v>616</v>
      </c>
      <c r="D1618" s="53">
        <v>1</v>
      </c>
      <c r="E1618" s="54">
        <v>469.54999999999995</v>
      </c>
    </row>
    <row r="1619" spans="1:5" ht="12" customHeight="1">
      <c r="A1619" s="508"/>
      <c r="B1619" s="508"/>
      <c r="C1619" s="52" t="s">
        <v>695</v>
      </c>
      <c r="D1619" s="53">
        <v>1</v>
      </c>
      <c r="E1619" s="54">
        <v>639.83999999999992</v>
      </c>
    </row>
    <row r="1620" spans="1:5" ht="12" customHeight="1">
      <c r="A1620" s="508"/>
      <c r="B1620" s="508"/>
      <c r="C1620" s="52" t="s">
        <v>430</v>
      </c>
      <c r="D1620" s="53">
        <v>11</v>
      </c>
      <c r="E1620" s="54">
        <v>3371.17</v>
      </c>
    </row>
    <row r="1621" spans="1:5" ht="12" customHeight="1">
      <c r="A1621" s="508"/>
      <c r="B1621" s="507" t="s">
        <v>723</v>
      </c>
      <c r="C1621" s="507"/>
      <c r="D1621" s="55">
        <v>197</v>
      </c>
      <c r="E1621" s="56">
        <v>157539.78000000003</v>
      </c>
    </row>
    <row r="1622" spans="1:5" ht="12" customHeight="1">
      <c r="A1622" s="508"/>
      <c r="B1622" s="508" t="s">
        <v>221</v>
      </c>
      <c r="C1622" s="52" t="s">
        <v>419</v>
      </c>
      <c r="D1622" s="53">
        <v>4</v>
      </c>
      <c r="E1622" s="54">
        <v>5566.16</v>
      </c>
    </row>
    <row r="1623" spans="1:5" ht="12" customHeight="1">
      <c r="A1623" s="508"/>
      <c r="B1623" s="508"/>
      <c r="C1623" s="52" t="s">
        <v>449</v>
      </c>
      <c r="D1623" s="53">
        <v>2</v>
      </c>
      <c r="E1623" s="54">
        <v>2772.2</v>
      </c>
    </row>
    <row r="1624" spans="1:5" ht="12" customHeight="1">
      <c r="A1624" s="508"/>
      <c r="B1624" s="508"/>
      <c r="C1624" s="52" t="s">
        <v>457</v>
      </c>
      <c r="D1624" s="53">
        <v>2</v>
      </c>
      <c r="E1624" s="54">
        <v>944.86</v>
      </c>
    </row>
    <row r="1625" spans="1:5" ht="12" customHeight="1">
      <c r="A1625" s="508"/>
      <c r="B1625" s="508"/>
      <c r="C1625" s="52" t="s">
        <v>420</v>
      </c>
      <c r="D1625" s="53">
        <v>2</v>
      </c>
      <c r="E1625" s="54">
        <v>1263.76</v>
      </c>
    </row>
    <row r="1626" spans="1:5" ht="12" customHeight="1">
      <c r="A1626" s="508"/>
      <c r="B1626" s="508"/>
      <c r="C1626" s="52" t="s">
        <v>436</v>
      </c>
      <c r="D1626" s="53">
        <v>1</v>
      </c>
      <c r="E1626" s="54">
        <v>852.04</v>
      </c>
    </row>
    <row r="1627" spans="1:5" ht="12" customHeight="1">
      <c r="A1627" s="508"/>
      <c r="B1627" s="508"/>
      <c r="C1627" s="52" t="s">
        <v>422</v>
      </c>
      <c r="D1627" s="53">
        <v>4</v>
      </c>
      <c r="E1627" s="54">
        <v>3564.08</v>
      </c>
    </row>
    <row r="1628" spans="1:5" ht="12" customHeight="1">
      <c r="A1628" s="508"/>
      <c r="B1628" s="508"/>
      <c r="C1628" s="52" t="s">
        <v>437</v>
      </c>
      <c r="D1628" s="53">
        <v>4</v>
      </c>
      <c r="E1628" s="54">
        <v>3479.92</v>
      </c>
    </row>
    <row r="1629" spans="1:5" ht="12" customHeight="1">
      <c r="A1629" s="508"/>
      <c r="B1629" s="508"/>
      <c r="C1629" s="52" t="s">
        <v>511</v>
      </c>
      <c r="D1629" s="53">
        <v>1</v>
      </c>
      <c r="E1629" s="54">
        <v>386.87</v>
      </c>
    </row>
    <row r="1630" spans="1:5" ht="12" customHeight="1">
      <c r="A1630" s="508"/>
      <c r="B1630" s="508"/>
      <c r="C1630" s="52" t="s">
        <v>455</v>
      </c>
      <c r="D1630" s="53">
        <v>3</v>
      </c>
      <c r="E1630" s="54">
        <v>1314.72</v>
      </c>
    </row>
    <row r="1631" spans="1:5" ht="12" customHeight="1">
      <c r="A1631" s="508"/>
      <c r="B1631" s="508"/>
      <c r="C1631" s="52" t="s">
        <v>427</v>
      </c>
      <c r="D1631" s="53">
        <v>1</v>
      </c>
      <c r="E1631" s="54">
        <v>2003.42</v>
      </c>
    </row>
    <row r="1632" spans="1:5" ht="12" customHeight="1">
      <c r="A1632" s="508"/>
      <c r="B1632" s="508"/>
      <c r="C1632" s="52" t="s">
        <v>507</v>
      </c>
      <c r="D1632" s="53">
        <v>1</v>
      </c>
      <c r="E1632" s="54">
        <v>515.12</v>
      </c>
    </row>
    <row r="1633" spans="1:5" ht="12" customHeight="1">
      <c r="A1633" s="508"/>
      <c r="B1633" s="508"/>
      <c r="C1633" s="52" t="s">
        <v>430</v>
      </c>
      <c r="D1633" s="53">
        <v>1</v>
      </c>
      <c r="E1633" s="54">
        <v>306.47000000000003</v>
      </c>
    </row>
    <row r="1634" spans="1:5" ht="12" customHeight="1">
      <c r="A1634" s="508"/>
      <c r="B1634" s="507" t="s">
        <v>724</v>
      </c>
      <c r="C1634" s="507"/>
      <c r="D1634" s="55">
        <v>26</v>
      </c>
      <c r="E1634" s="56">
        <v>22969.62</v>
      </c>
    </row>
    <row r="1635" spans="1:5" ht="12" customHeight="1">
      <c r="A1635" s="509" t="s">
        <v>952</v>
      </c>
      <c r="B1635" s="509"/>
      <c r="C1635" s="509"/>
      <c r="D1635" s="55">
        <v>936</v>
      </c>
      <c r="E1635" s="56">
        <v>936216.92999999982</v>
      </c>
    </row>
    <row r="1636" spans="1:5" ht="12" customHeight="1">
      <c r="A1636" s="508" t="s">
        <v>223</v>
      </c>
      <c r="B1636" s="508" t="s">
        <v>224</v>
      </c>
      <c r="C1636" s="52" t="s">
        <v>463</v>
      </c>
      <c r="D1636" s="53">
        <v>4</v>
      </c>
      <c r="E1636" s="54">
        <v>2785.44</v>
      </c>
    </row>
    <row r="1637" spans="1:5" ht="12" customHeight="1">
      <c r="A1637" s="508"/>
      <c r="B1637" s="508"/>
      <c r="C1637" s="52" t="s">
        <v>418</v>
      </c>
      <c r="D1637" s="53">
        <v>4</v>
      </c>
      <c r="E1637" s="54">
        <v>2452.56</v>
      </c>
    </row>
    <row r="1638" spans="1:5" ht="12" customHeight="1">
      <c r="A1638" s="508"/>
      <c r="B1638" s="508"/>
      <c r="C1638" s="52" t="s">
        <v>953</v>
      </c>
      <c r="D1638" s="53">
        <v>6</v>
      </c>
      <c r="E1638" s="54">
        <v>4852.4400000000005</v>
      </c>
    </row>
    <row r="1639" spans="1:5" ht="12" customHeight="1">
      <c r="A1639" s="508"/>
      <c r="B1639" s="508"/>
      <c r="C1639" s="52" t="s">
        <v>419</v>
      </c>
      <c r="D1639" s="53">
        <v>8</v>
      </c>
      <c r="E1639" s="54">
        <v>11132.32</v>
      </c>
    </row>
    <row r="1640" spans="1:5" ht="12" customHeight="1">
      <c r="A1640" s="508"/>
      <c r="B1640" s="508"/>
      <c r="C1640" s="52" t="s">
        <v>449</v>
      </c>
      <c r="D1640" s="53">
        <v>4</v>
      </c>
      <c r="E1640" s="54">
        <v>5544.4</v>
      </c>
    </row>
    <row r="1641" spans="1:5" ht="12" customHeight="1">
      <c r="A1641" s="508"/>
      <c r="B1641" s="508"/>
      <c r="C1641" s="52" t="s">
        <v>457</v>
      </c>
      <c r="D1641" s="53">
        <v>21</v>
      </c>
      <c r="E1641" s="54">
        <v>9921.0300000000007</v>
      </c>
    </row>
    <row r="1642" spans="1:5" ht="12" customHeight="1">
      <c r="A1642" s="508"/>
      <c r="B1642" s="508"/>
      <c r="C1642" s="52" t="s">
        <v>519</v>
      </c>
      <c r="D1642" s="53">
        <v>1</v>
      </c>
      <c r="E1642" s="54">
        <v>143.72</v>
      </c>
    </row>
    <row r="1643" spans="1:5" ht="12" customHeight="1">
      <c r="A1643" s="508"/>
      <c r="B1643" s="508"/>
      <c r="C1643" s="52" t="s">
        <v>549</v>
      </c>
      <c r="D1643" s="53">
        <v>1</v>
      </c>
      <c r="E1643" s="54">
        <v>402.85</v>
      </c>
    </row>
    <row r="1644" spans="1:5" ht="12" customHeight="1">
      <c r="A1644" s="508"/>
      <c r="B1644" s="508"/>
      <c r="C1644" s="52" t="s">
        <v>420</v>
      </c>
      <c r="D1644" s="53">
        <v>15</v>
      </c>
      <c r="E1644" s="54">
        <v>9478.2000000000007</v>
      </c>
    </row>
    <row r="1645" spans="1:5" ht="12" customHeight="1">
      <c r="A1645" s="508"/>
      <c r="B1645" s="508"/>
      <c r="C1645" s="52" t="s">
        <v>422</v>
      </c>
      <c r="D1645" s="53">
        <v>34</v>
      </c>
      <c r="E1645" s="54">
        <v>30294.68</v>
      </c>
    </row>
    <row r="1646" spans="1:5" ht="12" customHeight="1">
      <c r="A1646" s="508"/>
      <c r="B1646" s="508"/>
      <c r="C1646" s="52" t="s">
        <v>437</v>
      </c>
      <c r="D1646" s="53">
        <v>15</v>
      </c>
      <c r="E1646" s="54">
        <v>13049.7</v>
      </c>
    </row>
    <row r="1647" spans="1:5" ht="12" customHeight="1">
      <c r="A1647" s="508"/>
      <c r="B1647" s="508"/>
      <c r="C1647" s="52" t="s">
        <v>438</v>
      </c>
      <c r="D1647" s="53">
        <v>1</v>
      </c>
      <c r="E1647" s="54">
        <v>546.04</v>
      </c>
    </row>
    <row r="1648" spans="1:5" ht="12" customHeight="1">
      <c r="A1648" s="508"/>
      <c r="B1648" s="508"/>
      <c r="C1648" s="52" t="s">
        <v>424</v>
      </c>
      <c r="D1648" s="53">
        <v>11</v>
      </c>
      <c r="E1648" s="54">
        <v>13948.66</v>
      </c>
    </row>
    <row r="1649" spans="1:5" ht="12" customHeight="1">
      <c r="A1649" s="508"/>
      <c r="B1649" s="508"/>
      <c r="C1649" s="52" t="s">
        <v>425</v>
      </c>
      <c r="D1649" s="53">
        <v>19</v>
      </c>
      <c r="E1649" s="54">
        <v>6441.3799999999992</v>
      </c>
    </row>
    <row r="1650" spans="1:5" ht="12" customHeight="1">
      <c r="A1650" s="508"/>
      <c r="B1650" s="508"/>
      <c r="C1650" s="52" t="s">
        <v>454</v>
      </c>
      <c r="D1650" s="53">
        <v>8</v>
      </c>
      <c r="E1650" s="54">
        <v>4078.88</v>
      </c>
    </row>
    <row r="1651" spans="1:5" ht="12" customHeight="1">
      <c r="A1651" s="508"/>
      <c r="B1651" s="508"/>
      <c r="C1651" s="52" t="s">
        <v>427</v>
      </c>
      <c r="D1651" s="53">
        <v>2</v>
      </c>
      <c r="E1651" s="54">
        <v>4006.84</v>
      </c>
    </row>
    <row r="1652" spans="1:5" ht="12" customHeight="1">
      <c r="A1652" s="508"/>
      <c r="B1652" s="508"/>
      <c r="C1652" s="52" t="s">
        <v>551</v>
      </c>
      <c r="D1652" s="53">
        <v>1</v>
      </c>
      <c r="E1652" s="54">
        <v>277.48</v>
      </c>
    </row>
    <row r="1653" spans="1:5" ht="12" customHeight="1">
      <c r="A1653" s="508"/>
      <c r="B1653" s="508"/>
      <c r="C1653" s="52" t="s">
        <v>439</v>
      </c>
      <c r="D1653" s="53">
        <v>6</v>
      </c>
      <c r="E1653" s="54">
        <v>5416.4400000000005</v>
      </c>
    </row>
    <row r="1654" spans="1:5" ht="12" customHeight="1">
      <c r="A1654" s="508"/>
      <c r="B1654" s="508"/>
      <c r="C1654" s="52" t="s">
        <v>429</v>
      </c>
      <c r="D1654" s="53">
        <v>1</v>
      </c>
      <c r="E1654" s="54">
        <v>513.94000000000005</v>
      </c>
    </row>
    <row r="1655" spans="1:5" ht="12" customHeight="1">
      <c r="A1655" s="508"/>
      <c r="B1655" s="508"/>
      <c r="C1655" s="52" t="s">
        <v>507</v>
      </c>
      <c r="D1655" s="53">
        <v>1</v>
      </c>
      <c r="E1655" s="54">
        <v>515.12</v>
      </c>
    </row>
    <row r="1656" spans="1:5" ht="12" customHeight="1">
      <c r="A1656" s="508"/>
      <c r="B1656" s="508"/>
      <c r="C1656" s="52" t="s">
        <v>474</v>
      </c>
      <c r="D1656" s="53">
        <v>19</v>
      </c>
      <c r="E1656" s="54">
        <v>22117.519999999997</v>
      </c>
    </row>
    <row r="1657" spans="1:5" ht="12" customHeight="1">
      <c r="A1657" s="508"/>
      <c r="B1657" s="508"/>
      <c r="C1657" s="52" t="s">
        <v>540</v>
      </c>
      <c r="D1657" s="53">
        <v>1</v>
      </c>
      <c r="E1657" s="54">
        <v>966.74</v>
      </c>
    </row>
    <row r="1658" spans="1:5" ht="12" customHeight="1">
      <c r="A1658" s="508"/>
      <c r="B1658" s="508"/>
      <c r="C1658" s="52" t="s">
        <v>430</v>
      </c>
      <c r="D1658" s="53">
        <v>2</v>
      </c>
      <c r="E1658" s="54">
        <v>612.94000000000005</v>
      </c>
    </row>
    <row r="1659" spans="1:5" ht="12" customHeight="1">
      <c r="A1659" s="508"/>
      <c r="B1659" s="507" t="s">
        <v>725</v>
      </c>
      <c r="C1659" s="507"/>
      <c r="D1659" s="55">
        <v>185</v>
      </c>
      <c r="E1659" s="56">
        <v>149499.32</v>
      </c>
    </row>
    <row r="1660" spans="1:5" ht="12" customHeight="1">
      <c r="A1660" s="508"/>
      <c r="B1660" s="57" t="s">
        <v>225</v>
      </c>
      <c r="C1660" s="52" t="s">
        <v>425</v>
      </c>
      <c r="D1660" s="53">
        <v>1</v>
      </c>
      <c r="E1660" s="54">
        <v>339.02</v>
      </c>
    </row>
    <row r="1661" spans="1:5" ht="12" customHeight="1">
      <c r="A1661" s="508"/>
      <c r="B1661" s="507" t="s">
        <v>726</v>
      </c>
      <c r="C1661" s="507"/>
      <c r="D1661" s="55">
        <v>1</v>
      </c>
      <c r="E1661" s="56">
        <v>339.02</v>
      </c>
    </row>
    <row r="1662" spans="1:5" ht="12" customHeight="1">
      <c r="A1662" s="508"/>
      <c r="B1662" s="508" t="s">
        <v>226</v>
      </c>
      <c r="C1662" s="52" t="s">
        <v>419</v>
      </c>
      <c r="D1662" s="53">
        <v>8</v>
      </c>
      <c r="E1662" s="54">
        <v>11132.32</v>
      </c>
    </row>
    <row r="1663" spans="1:5" ht="12" customHeight="1">
      <c r="A1663" s="508"/>
      <c r="B1663" s="508"/>
      <c r="C1663" s="52" t="s">
        <v>457</v>
      </c>
      <c r="D1663" s="53">
        <v>10</v>
      </c>
      <c r="E1663" s="54">
        <v>4724.3</v>
      </c>
    </row>
    <row r="1664" spans="1:5" ht="12" customHeight="1">
      <c r="A1664" s="508"/>
      <c r="B1664" s="508"/>
      <c r="C1664" s="52" t="s">
        <v>557</v>
      </c>
      <c r="D1664" s="53">
        <v>1</v>
      </c>
      <c r="E1664" s="54">
        <v>449.20000000000005</v>
      </c>
    </row>
    <row r="1665" spans="1:5" ht="12" customHeight="1">
      <c r="A1665" s="508"/>
      <c r="B1665" s="508"/>
      <c r="C1665" s="52" t="s">
        <v>420</v>
      </c>
      <c r="D1665" s="53">
        <v>6</v>
      </c>
      <c r="E1665" s="54">
        <v>3791.2799999999997</v>
      </c>
    </row>
    <row r="1666" spans="1:5" ht="12" customHeight="1">
      <c r="A1666" s="508"/>
      <c r="B1666" s="508"/>
      <c r="C1666" s="52" t="s">
        <v>436</v>
      </c>
      <c r="D1666" s="53">
        <v>4</v>
      </c>
      <c r="E1666" s="54">
        <v>3408.16</v>
      </c>
    </row>
    <row r="1667" spans="1:5" ht="12" customHeight="1">
      <c r="A1667" s="508"/>
      <c r="B1667" s="508"/>
      <c r="C1667" s="52" t="s">
        <v>422</v>
      </c>
      <c r="D1667" s="53">
        <v>1</v>
      </c>
      <c r="E1667" s="54">
        <v>891.02</v>
      </c>
    </row>
    <row r="1668" spans="1:5" ht="12" customHeight="1">
      <c r="A1668" s="508"/>
      <c r="B1668" s="508"/>
      <c r="C1668" s="52" t="s">
        <v>437</v>
      </c>
      <c r="D1668" s="53">
        <v>6</v>
      </c>
      <c r="E1668" s="54">
        <v>5219.88</v>
      </c>
    </row>
    <row r="1669" spans="1:5" ht="12" customHeight="1">
      <c r="A1669" s="508"/>
      <c r="B1669" s="508"/>
      <c r="C1669" s="52" t="s">
        <v>423</v>
      </c>
      <c r="D1669" s="53">
        <v>1</v>
      </c>
      <c r="E1669" s="54">
        <v>920.16000000000008</v>
      </c>
    </row>
    <row r="1670" spans="1:5" ht="12" customHeight="1">
      <c r="A1670" s="508"/>
      <c r="B1670" s="508"/>
      <c r="C1670" s="52" t="s">
        <v>438</v>
      </c>
      <c r="D1670" s="53">
        <v>1</v>
      </c>
      <c r="E1670" s="54">
        <v>546.04</v>
      </c>
    </row>
    <row r="1671" spans="1:5" ht="12" customHeight="1">
      <c r="A1671" s="508"/>
      <c r="B1671" s="508"/>
      <c r="C1671" s="52" t="s">
        <v>424</v>
      </c>
      <c r="D1671" s="53">
        <v>3</v>
      </c>
      <c r="E1671" s="54">
        <v>3804.18</v>
      </c>
    </row>
    <row r="1672" spans="1:5" ht="12" customHeight="1">
      <c r="A1672" s="508"/>
      <c r="B1672" s="508"/>
      <c r="C1672" s="52" t="s">
        <v>425</v>
      </c>
      <c r="D1672" s="53">
        <v>5</v>
      </c>
      <c r="E1672" s="54">
        <v>1695.1</v>
      </c>
    </row>
    <row r="1673" spans="1:5" ht="12" customHeight="1">
      <c r="A1673" s="508"/>
      <c r="B1673" s="508"/>
      <c r="C1673" s="52" t="s">
        <v>511</v>
      </c>
      <c r="D1673" s="53">
        <v>5</v>
      </c>
      <c r="E1673" s="54">
        <v>1934.35</v>
      </c>
    </row>
    <row r="1674" spans="1:5" ht="12" customHeight="1">
      <c r="A1674" s="508"/>
      <c r="B1674" s="508"/>
      <c r="C1674" s="52" t="s">
        <v>429</v>
      </c>
      <c r="D1674" s="53">
        <v>1</v>
      </c>
      <c r="E1674" s="54">
        <v>513.94000000000005</v>
      </c>
    </row>
    <row r="1675" spans="1:5" ht="12" customHeight="1">
      <c r="A1675" s="508"/>
      <c r="B1675" s="508"/>
      <c r="C1675" s="52" t="s">
        <v>474</v>
      </c>
      <c r="D1675" s="53">
        <v>4</v>
      </c>
      <c r="E1675" s="54">
        <v>4656.32</v>
      </c>
    </row>
    <row r="1676" spans="1:5" ht="12" customHeight="1">
      <c r="A1676" s="508"/>
      <c r="B1676" s="508"/>
      <c r="C1676" s="52" t="s">
        <v>541</v>
      </c>
      <c r="D1676" s="53">
        <v>1</v>
      </c>
      <c r="E1676" s="54">
        <v>410.75</v>
      </c>
    </row>
    <row r="1677" spans="1:5" ht="12" customHeight="1">
      <c r="A1677" s="508"/>
      <c r="B1677" s="508"/>
      <c r="C1677" s="52" t="s">
        <v>430</v>
      </c>
      <c r="D1677" s="53">
        <v>1</v>
      </c>
      <c r="E1677" s="54">
        <v>306.47000000000003</v>
      </c>
    </row>
    <row r="1678" spans="1:5" ht="12" customHeight="1">
      <c r="A1678" s="508"/>
      <c r="B1678" s="507" t="s">
        <v>954</v>
      </c>
      <c r="C1678" s="507"/>
      <c r="D1678" s="55">
        <v>58</v>
      </c>
      <c r="E1678" s="56">
        <v>44403.47</v>
      </c>
    </row>
    <row r="1679" spans="1:5" ht="12" customHeight="1">
      <c r="A1679" s="508"/>
      <c r="B1679" s="508" t="s">
        <v>227</v>
      </c>
      <c r="C1679" s="52" t="s">
        <v>419</v>
      </c>
      <c r="D1679" s="53">
        <v>1</v>
      </c>
      <c r="E1679" s="54">
        <v>1391.54</v>
      </c>
    </row>
    <row r="1680" spans="1:5" ht="12" customHeight="1">
      <c r="A1680" s="508"/>
      <c r="B1680" s="508"/>
      <c r="C1680" s="52" t="s">
        <v>445</v>
      </c>
      <c r="D1680" s="53">
        <v>1</v>
      </c>
      <c r="E1680" s="54">
        <v>1189.3600000000001</v>
      </c>
    </row>
    <row r="1681" spans="1:5" ht="12" customHeight="1">
      <c r="A1681" s="508"/>
      <c r="B1681" s="508"/>
      <c r="C1681" s="52" t="s">
        <v>537</v>
      </c>
      <c r="D1681" s="53">
        <v>1</v>
      </c>
      <c r="E1681" s="54">
        <v>372.89</v>
      </c>
    </row>
    <row r="1682" spans="1:5" ht="12" customHeight="1">
      <c r="A1682" s="508"/>
      <c r="B1682" s="507" t="s">
        <v>955</v>
      </c>
      <c r="C1682" s="507"/>
      <c r="D1682" s="55">
        <v>3</v>
      </c>
      <c r="E1682" s="56">
        <v>2953.79</v>
      </c>
    </row>
    <row r="1683" spans="1:5" ht="12" customHeight="1">
      <c r="A1683" s="509" t="s">
        <v>956</v>
      </c>
      <c r="B1683" s="509"/>
      <c r="C1683" s="509"/>
      <c r="D1683" s="55">
        <v>247</v>
      </c>
      <c r="E1683" s="56">
        <v>197195.60000000003</v>
      </c>
    </row>
    <row r="1684" spans="1:5" ht="12" customHeight="1">
      <c r="A1684" s="508" t="s">
        <v>229</v>
      </c>
      <c r="B1684" s="508" t="s">
        <v>230</v>
      </c>
      <c r="C1684" s="52" t="s">
        <v>419</v>
      </c>
      <c r="D1684" s="53">
        <v>1</v>
      </c>
      <c r="E1684" s="54">
        <v>1391.54</v>
      </c>
    </row>
    <row r="1685" spans="1:5" ht="12" customHeight="1">
      <c r="A1685" s="508"/>
      <c r="B1685" s="508"/>
      <c r="C1685" s="52" t="s">
        <v>421</v>
      </c>
      <c r="D1685" s="53">
        <v>6</v>
      </c>
      <c r="E1685" s="54">
        <v>6479.0400000000009</v>
      </c>
    </row>
    <row r="1686" spans="1:5" ht="12" customHeight="1">
      <c r="A1686" s="508"/>
      <c r="B1686" s="508"/>
      <c r="C1686" s="52" t="s">
        <v>436</v>
      </c>
      <c r="D1686" s="53">
        <v>10</v>
      </c>
      <c r="E1686" s="54">
        <v>8520.4</v>
      </c>
    </row>
    <row r="1687" spans="1:5" ht="12" customHeight="1">
      <c r="A1687" s="508"/>
      <c r="B1687" s="508"/>
      <c r="C1687" s="52" t="s">
        <v>422</v>
      </c>
      <c r="D1687" s="53">
        <v>1</v>
      </c>
      <c r="E1687" s="54">
        <v>891.02</v>
      </c>
    </row>
    <row r="1688" spans="1:5" ht="12" customHeight="1">
      <c r="A1688" s="508"/>
      <c r="B1688" s="507" t="s">
        <v>733</v>
      </c>
      <c r="C1688" s="507"/>
      <c r="D1688" s="55">
        <v>18</v>
      </c>
      <c r="E1688" s="56">
        <v>17282</v>
      </c>
    </row>
    <row r="1689" spans="1:5" ht="12" customHeight="1">
      <c r="A1689" s="508"/>
      <c r="B1689" s="508" t="s">
        <v>231</v>
      </c>
      <c r="C1689" s="52" t="s">
        <v>463</v>
      </c>
      <c r="D1689" s="53">
        <v>1</v>
      </c>
      <c r="E1689" s="54">
        <v>696.36</v>
      </c>
    </row>
    <row r="1690" spans="1:5" ht="12" customHeight="1">
      <c r="A1690" s="508"/>
      <c r="B1690" s="508"/>
      <c r="C1690" s="52" t="s">
        <v>466</v>
      </c>
      <c r="D1690" s="53">
        <v>2</v>
      </c>
      <c r="E1690" s="54">
        <v>4619.3599999999997</v>
      </c>
    </row>
    <row r="1691" spans="1:5" ht="12" customHeight="1">
      <c r="A1691" s="508"/>
      <c r="B1691" s="508"/>
      <c r="C1691" s="52" t="s">
        <v>548</v>
      </c>
      <c r="D1691" s="53">
        <v>26</v>
      </c>
      <c r="E1691" s="54">
        <v>1170</v>
      </c>
    </row>
    <row r="1692" spans="1:5" ht="12" customHeight="1">
      <c r="A1692" s="508"/>
      <c r="B1692" s="508"/>
      <c r="C1692" s="52" t="s">
        <v>468</v>
      </c>
      <c r="D1692" s="53">
        <v>3</v>
      </c>
      <c r="E1692" s="54">
        <v>4169.28</v>
      </c>
    </row>
    <row r="1693" spans="1:5" ht="12" customHeight="1">
      <c r="A1693" s="508"/>
      <c r="B1693" s="508"/>
      <c r="C1693" s="52" t="s">
        <v>441</v>
      </c>
      <c r="D1693" s="53">
        <v>4</v>
      </c>
      <c r="E1693" s="54">
        <v>180</v>
      </c>
    </row>
    <row r="1694" spans="1:5" ht="12" customHeight="1">
      <c r="A1694" s="508"/>
      <c r="B1694" s="508"/>
      <c r="C1694" s="52" t="s">
        <v>483</v>
      </c>
      <c r="D1694" s="53">
        <v>5</v>
      </c>
      <c r="E1694" s="54">
        <v>2215</v>
      </c>
    </row>
    <row r="1695" spans="1:5" ht="12" customHeight="1">
      <c r="A1695" s="508"/>
      <c r="B1695" s="508"/>
      <c r="C1695" s="52" t="s">
        <v>491</v>
      </c>
      <c r="D1695" s="53">
        <v>1</v>
      </c>
      <c r="E1695" s="54">
        <v>643</v>
      </c>
    </row>
    <row r="1696" spans="1:5" ht="12" customHeight="1">
      <c r="A1696" s="508"/>
      <c r="B1696" s="508"/>
      <c r="C1696" s="52" t="s">
        <v>422</v>
      </c>
      <c r="D1696" s="53">
        <v>1</v>
      </c>
      <c r="E1696" s="54">
        <v>891.02</v>
      </c>
    </row>
    <row r="1697" spans="1:5" ht="12" customHeight="1">
      <c r="A1697" s="508"/>
      <c r="B1697" s="508"/>
      <c r="C1697" s="52" t="s">
        <v>425</v>
      </c>
      <c r="D1697" s="53">
        <v>9</v>
      </c>
      <c r="E1697" s="54">
        <v>3051.18</v>
      </c>
    </row>
    <row r="1698" spans="1:5" ht="12" customHeight="1">
      <c r="A1698" s="508"/>
      <c r="B1698" s="508"/>
      <c r="C1698" s="52" t="s">
        <v>511</v>
      </c>
      <c r="D1698" s="53">
        <v>2</v>
      </c>
      <c r="E1698" s="54">
        <v>773.74</v>
      </c>
    </row>
    <row r="1699" spans="1:5" ht="12" customHeight="1">
      <c r="A1699" s="508"/>
      <c r="B1699" s="508"/>
      <c r="C1699" s="52" t="s">
        <v>453</v>
      </c>
      <c r="D1699" s="53">
        <v>1</v>
      </c>
      <c r="E1699" s="54">
        <v>874.92000000000007</v>
      </c>
    </row>
    <row r="1700" spans="1:5" ht="12" customHeight="1">
      <c r="A1700" s="508"/>
      <c r="B1700" s="508"/>
      <c r="C1700" s="52" t="s">
        <v>444</v>
      </c>
      <c r="D1700" s="53">
        <v>2</v>
      </c>
      <c r="E1700" s="54">
        <v>2315.56</v>
      </c>
    </row>
    <row r="1701" spans="1:5" ht="12" customHeight="1">
      <c r="A1701" s="508"/>
      <c r="B1701" s="508"/>
      <c r="C1701" s="52" t="s">
        <v>580</v>
      </c>
      <c r="D1701" s="53">
        <v>1</v>
      </c>
      <c r="E1701" s="54">
        <v>3204.36</v>
      </c>
    </row>
    <row r="1702" spans="1:5" ht="12" customHeight="1">
      <c r="A1702" s="508"/>
      <c r="B1702" s="508"/>
      <c r="C1702" s="52" t="s">
        <v>439</v>
      </c>
      <c r="D1702" s="53">
        <v>1</v>
      </c>
      <c r="E1702" s="54">
        <v>902.74</v>
      </c>
    </row>
    <row r="1703" spans="1:5" ht="12" customHeight="1">
      <c r="A1703" s="508"/>
      <c r="B1703" s="508"/>
      <c r="C1703" s="52" t="s">
        <v>698</v>
      </c>
      <c r="D1703" s="53">
        <v>1</v>
      </c>
      <c r="E1703" s="54">
        <v>192.6</v>
      </c>
    </row>
    <row r="1704" spans="1:5" ht="12" customHeight="1">
      <c r="A1704" s="508"/>
      <c r="B1704" s="508"/>
      <c r="C1704" s="52" t="s">
        <v>446</v>
      </c>
      <c r="D1704" s="53">
        <v>1</v>
      </c>
      <c r="E1704" s="54">
        <v>702.7</v>
      </c>
    </row>
    <row r="1705" spans="1:5" ht="12" customHeight="1">
      <c r="A1705" s="508"/>
      <c r="B1705" s="508"/>
      <c r="C1705" s="52" t="s">
        <v>539</v>
      </c>
      <c r="D1705" s="53">
        <v>1</v>
      </c>
      <c r="E1705" s="54">
        <v>473.83000000000004</v>
      </c>
    </row>
    <row r="1706" spans="1:5" ht="12" customHeight="1">
      <c r="A1706" s="508"/>
      <c r="B1706" s="508"/>
      <c r="C1706" s="52" t="s">
        <v>485</v>
      </c>
      <c r="D1706" s="53">
        <v>1</v>
      </c>
      <c r="E1706" s="54">
        <v>1157.78</v>
      </c>
    </row>
    <row r="1707" spans="1:5" ht="12" customHeight="1">
      <c r="A1707" s="508"/>
      <c r="B1707" s="508"/>
      <c r="C1707" s="52" t="s">
        <v>447</v>
      </c>
      <c r="D1707" s="53">
        <v>1</v>
      </c>
      <c r="E1707" s="54">
        <v>695.24</v>
      </c>
    </row>
    <row r="1708" spans="1:5" ht="12" customHeight="1">
      <c r="A1708" s="508"/>
      <c r="B1708" s="508"/>
      <c r="C1708" s="52" t="s">
        <v>507</v>
      </c>
      <c r="D1708" s="53">
        <v>5</v>
      </c>
      <c r="E1708" s="54">
        <v>2575.6</v>
      </c>
    </row>
    <row r="1709" spans="1:5" ht="12" customHeight="1">
      <c r="A1709" s="508"/>
      <c r="B1709" s="508"/>
      <c r="C1709" s="52" t="s">
        <v>474</v>
      </c>
      <c r="D1709" s="53">
        <v>1</v>
      </c>
      <c r="E1709" s="54">
        <v>1164.08</v>
      </c>
    </row>
    <row r="1710" spans="1:5" ht="12" customHeight="1">
      <c r="A1710" s="508"/>
      <c r="B1710" s="508"/>
      <c r="C1710" s="52" t="s">
        <v>430</v>
      </c>
      <c r="D1710" s="53">
        <v>9</v>
      </c>
      <c r="E1710" s="54">
        <v>2758.2300000000005</v>
      </c>
    </row>
    <row r="1711" spans="1:5" ht="12" customHeight="1">
      <c r="A1711" s="508"/>
      <c r="B1711" s="507" t="s">
        <v>735</v>
      </c>
      <c r="C1711" s="507"/>
      <c r="D1711" s="55">
        <v>79</v>
      </c>
      <c r="E1711" s="56">
        <v>35426.580000000009</v>
      </c>
    </row>
    <row r="1712" spans="1:5" ht="12" customHeight="1">
      <c r="A1712" s="508"/>
      <c r="B1712" s="508" t="s">
        <v>232</v>
      </c>
      <c r="C1712" s="52" t="s">
        <v>463</v>
      </c>
      <c r="D1712" s="53">
        <v>16</v>
      </c>
      <c r="E1712" s="54">
        <v>11141.76</v>
      </c>
    </row>
    <row r="1713" spans="1:5" ht="12" customHeight="1">
      <c r="A1713" s="508"/>
      <c r="B1713" s="508"/>
      <c r="C1713" s="52" t="s">
        <v>418</v>
      </c>
      <c r="D1713" s="53">
        <v>42</v>
      </c>
      <c r="E1713" s="54">
        <v>25751.88</v>
      </c>
    </row>
    <row r="1714" spans="1:5" ht="12" customHeight="1">
      <c r="A1714" s="508"/>
      <c r="B1714" s="508"/>
      <c r="C1714" s="52" t="s">
        <v>809</v>
      </c>
      <c r="D1714" s="53">
        <v>11</v>
      </c>
      <c r="E1714" s="54">
        <v>36935.14</v>
      </c>
    </row>
    <row r="1715" spans="1:5" ht="12" customHeight="1">
      <c r="A1715" s="508"/>
      <c r="B1715" s="508"/>
      <c r="C1715" s="52" t="s">
        <v>518</v>
      </c>
      <c r="D1715" s="53">
        <v>23</v>
      </c>
      <c r="E1715" s="54">
        <v>70901.640000000014</v>
      </c>
    </row>
    <row r="1716" spans="1:5" ht="12" customHeight="1">
      <c r="A1716" s="508"/>
      <c r="B1716" s="508"/>
      <c r="C1716" s="52" t="s">
        <v>466</v>
      </c>
      <c r="D1716" s="53">
        <v>193</v>
      </c>
      <c r="E1716" s="54">
        <v>445768.24</v>
      </c>
    </row>
    <row r="1717" spans="1:5" ht="12" customHeight="1">
      <c r="A1717" s="508"/>
      <c r="B1717" s="508"/>
      <c r="C1717" s="52" t="s">
        <v>816</v>
      </c>
      <c r="D1717" s="53">
        <v>82</v>
      </c>
      <c r="E1717" s="54">
        <v>199214.08000000002</v>
      </c>
    </row>
    <row r="1718" spans="1:5" ht="12" customHeight="1">
      <c r="A1718" s="508"/>
      <c r="B1718" s="508"/>
      <c r="C1718" s="52" t="s">
        <v>609</v>
      </c>
      <c r="D1718" s="53">
        <v>3</v>
      </c>
      <c r="E1718" s="54">
        <v>1649.16</v>
      </c>
    </row>
    <row r="1719" spans="1:5" ht="12" customHeight="1">
      <c r="A1719" s="508"/>
      <c r="B1719" s="508"/>
      <c r="C1719" s="52" t="s">
        <v>419</v>
      </c>
      <c r="D1719" s="53">
        <v>41</v>
      </c>
      <c r="E1719" s="54">
        <v>57053.14</v>
      </c>
    </row>
    <row r="1720" spans="1:5" ht="12" customHeight="1">
      <c r="A1720" s="508"/>
      <c r="B1720" s="508"/>
      <c r="C1720" s="52" t="s">
        <v>449</v>
      </c>
      <c r="D1720" s="53">
        <v>62</v>
      </c>
      <c r="E1720" s="54">
        <v>85938.2</v>
      </c>
    </row>
    <row r="1721" spans="1:5" ht="12" customHeight="1">
      <c r="A1721" s="508"/>
      <c r="B1721" s="508"/>
      <c r="C1721" s="52" t="s">
        <v>622</v>
      </c>
      <c r="D1721" s="53">
        <v>55</v>
      </c>
      <c r="E1721" s="54">
        <v>41025.600000000006</v>
      </c>
    </row>
    <row r="1722" spans="1:5" ht="12" customHeight="1">
      <c r="A1722" s="508"/>
      <c r="B1722" s="508"/>
      <c r="C1722" s="52" t="s">
        <v>717</v>
      </c>
      <c r="D1722" s="53">
        <v>2</v>
      </c>
      <c r="E1722" s="54">
        <v>1491.8400000000001</v>
      </c>
    </row>
    <row r="1723" spans="1:5" ht="12" customHeight="1">
      <c r="A1723" s="508"/>
      <c r="B1723" s="508"/>
      <c r="C1723" s="52" t="s">
        <v>490</v>
      </c>
      <c r="D1723" s="53">
        <v>11</v>
      </c>
      <c r="E1723" s="54">
        <v>3588.2000000000007</v>
      </c>
    </row>
    <row r="1724" spans="1:5" ht="12" customHeight="1">
      <c r="A1724" s="508"/>
      <c r="B1724" s="508"/>
      <c r="C1724" s="52" t="s">
        <v>647</v>
      </c>
      <c r="D1724" s="53">
        <v>1</v>
      </c>
      <c r="E1724" s="54">
        <v>142.06</v>
      </c>
    </row>
    <row r="1725" spans="1:5" ht="12" customHeight="1">
      <c r="A1725" s="508"/>
      <c r="B1725" s="508"/>
      <c r="C1725" s="52" t="s">
        <v>433</v>
      </c>
      <c r="D1725" s="53">
        <v>4</v>
      </c>
      <c r="E1725" s="54">
        <v>4478.96</v>
      </c>
    </row>
    <row r="1726" spans="1:5" ht="12" customHeight="1">
      <c r="A1726" s="508"/>
      <c r="B1726" s="508"/>
      <c r="C1726" s="52" t="s">
        <v>528</v>
      </c>
      <c r="D1726" s="53">
        <v>2</v>
      </c>
      <c r="E1726" s="54">
        <v>1446.16</v>
      </c>
    </row>
    <row r="1727" spans="1:5" ht="12" customHeight="1">
      <c r="A1727" s="508"/>
      <c r="B1727" s="508"/>
      <c r="C1727" s="52" t="s">
        <v>421</v>
      </c>
      <c r="D1727" s="53">
        <v>4</v>
      </c>
      <c r="E1727" s="54">
        <v>4319.3600000000006</v>
      </c>
    </row>
    <row r="1728" spans="1:5" ht="12" customHeight="1">
      <c r="A1728" s="508"/>
      <c r="B1728" s="508"/>
      <c r="C1728" s="52" t="s">
        <v>436</v>
      </c>
      <c r="D1728" s="53">
        <v>14</v>
      </c>
      <c r="E1728" s="54">
        <v>11928.56</v>
      </c>
    </row>
    <row r="1729" spans="1:5" ht="12" customHeight="1">
      <c r="A1729" s="508"/>
      <c r="B1729" s="508"/>
      <c r="C1729" s="52" t="s">
        <v>422</v>
      </c>
      <c r="D1729" s="53">
        <v>43</v>
      </c>
      <c r="E1729" s="54">
        <v>38313.86</v>
      </c>
    </row>
    <row r="1730" spans="1:5" ht="12" customHeight="1">
      <c r="A1730" s="508"/>
      <c r="B1730" s="508"/>
      <c r="C1730" s="52" t="s">
        <v>437</v>
      </c>
      <c r="D1730" s="53">
        <v>34</v>
      </c>
      <c r="E1730" s="54">
        <v>29579.32</v>
      </c>
    </row>
    <row r="1731" spans="1:5" ht="12" customHeight="1">
      <c r="A1731" s="508"/>
      <c r="B1731" s="508"/>
      <c r="C1731" s="52" t="s">
        <v>493</v>
      </c>
      <c r="D1731" s="53">
        <v>1</v>
      </c>
      <c r="E1731" s="54">
        <v>753.9</v>
      </c>
    </row>
    <row r="1732" spans="1:5" ht="12" customHeight="1">
      <c r="A1732" s="508"/>
      <c r="B1732" s="508"/>
      <c r="C1732" s="52" t="s">
        <v>597</v>
      </c>
      <c r="D1732" s="53">
        <v>5</v>
      </c>
      <c r="E1732" s="54">
        <v>7707</v>
      </c>
    </row>
    <row r="1733" spans="1:5" ht="12" customHeight="1">
      <c r="A1733" s="508"/>
      <c r="B1733" s="508"/>
      <c r="C1733" s="52" t="s">
        <v>424</v>
      </c>
      <c r="D1733" s="53">
        <v>15</v>
      </c>
      <c r="E1733" s="54">
        <v>19020.899999999998</v>
      </c>
    </row>
    <row r="1734" spans="1:5" ht="12" customHeight="1">
      <c r="A1734" s="508"/>
      <c r="B1734" s="508"/>
      <c r="C1734" s="52" t="s">
        <v>648</v>
      </c>
      <c r="D1734" s="53">
        <v>8</v>
      </c>
      <c r="E1734" s="54">
        <v>12114.08</v>
      </c>
    </row>
    <row r="1735" spans="1:5" ht="12" customHeight="1">
      <c r="A1735" s="508"/>
      <c r="B1735" s="508"/>
      <c r="C1735" s="52" t="s">
        <v>714</v>
      </c>
      <c r="D1735" s="53">
        <v>1</v>
      </c>
      <c r="E1735" s="54">
        <v>376.75</v>
      </c>
    </row>
    <row r="1736" spans="1:5" ht="12" customHeight="1">
      <c r="A1736" s="508"/>
      <c r="B1736" s="508"/>
      <c r="C1736" s="52" t="s">
        <v>426</v>
      </c>
      <c r="D1736" s="53">
        <v>13</v>
      </c>
      <c r="E1736" s="54">
        <v>13752.440000000002</v>
      </c>
    </row>
    <row r="1737" spans="1:5" ht="12" customHeight="1">
      <c r="A1737" s="508"/>
      <c r="B1737" s="508"/>
      <c r="C1737" s="52" t="s">
        <v>453</v>
      </c>
      <c r="D1737" s="53">
        <v>1</v>
      </c>
      <c r="E1737" s="54">
        <v>874.92000000000007</v>
      </c>
    </row>
    <row r="1738" spans="1:5" ht="12" customHeight="1">
      <c r="A1738" s="508"/>
      <c r="B1738" s="508"/>
      <c r="C1738" s="52" t="s">
        <v>471</v>
      </c>
      <c r="D1738" s="53">
        <v>1</v>
      </c>
      <c r="E1738" s="54">
        <v>1683.48</v>
      </c>
    </row>
    <row r="1739" spans="1:5" ht="12" customHeight="1">
      <c r="A1739" s="508"/>
      <c r="B1739" s="508"/>
      <c r="C1739" s="52" t="s">
        <v>531</v>
      </c>
      <c r="D1739" s="53">
        <v>1</v>
      </c>
      <c r="E1739" s="54">
        <v>1707.3</v>
      </c>
    </row>
    <row r="1740" spans="1:5" ht="12" customHeight="1">
      <c r="A1740" s="508"/>
      <c r="B1740" s="508"/>
      <c r="C1740" s="52" t="s">
        <v>472</v>
      </c>
      <c r="D1740" s="53">
        <v>3</v>
      </c>
      <c r="E1740" s="54">
        <v>4909.4400000000005</v>
      </c>
    </row>
    <row r="1741" spans="1:5" ht="12" customHeight="1">
      <c r="A1741" s="508"/>
      <c r="B1741" s="508"/>
      <c r="C1741" s="52" t="s">
        <v>496</v>
      </c>
      <c r="D1741" s="53">
        <v>9</v>
      </c>
      <c r="E1741" s="54">
        <v>14427</v>
      </c>
    </row>
    <row r="1742" spans="1:5" ht="12" customHeight="1">
      <c r="A1742" s="508"/>
      <c r="B1742" s="508"/>
      <c r="C1742" s="52" t="s">
        <v>957</v>
      </c>
      <c r="D1742" s="53">
        <v>2</v>
      </c>
      <c r="E1742" s="54">
        <v>455.74</v>
      </c>
    </row>
    <row r="1743" spans="1:5" ht="12" customHeight="1">
      <c r="A1743" s="508"/>
      <c r="B1743" s="508"/>
      <c r="C1743" s="52" t="s">
        <v>454</v>
      </c>
      <c r="D1743" s="53">
        <v>2</v>
      </c>
      <c r="E1743" s="54">
        <v>1019.72</v>
      </c>
    </row>
    <row r="1744" spans="1:5" ht="12" customHeight="1">
      <c r="A1744" s="508"/>
      <c r="B1744" s="508"/>
      <c r="C1744" s="52" t="s">
        <v>473</v>
      </c>
      <c r="D1744" s="53">
        <v>3</v>
      </c>
      <c r="E1744" s="54">
        <v>2311.92</v>
      </c>
    </row>
    <row r="1745" spans="1:5" ht="12" customHeight="1">
      <c r="A1745" s="508"/>
      <c r="B1745" s="508"/>
      <c r="C1745" s="52" t="s">
        <v>589</v>
      </c>
      <c r="D1745" s="53">
        <v>23</v>
      </c>
      <c r="E1745" s="54">
        <v>16563.22</v>
      </c>
    </row>
    <row r="1746" spans="1:5" ht="12" customHeight="1">
      <c r="A1746" s="508"/>
      <c r="B1746" s="508"/>
      <c r="C1746" s="52" t="s">
        <v>497</v>
      </c>
      <c r="D1746" s="53">
        <v>1</v>
      </c>
      <c r="E1746" s="54">
        <v>433.62</v>
      </c>
    </row>
    <row r="1747" spans="1:5" ht="12" customHeight="1">
      <c r="A1747" s="508"/>
      <c r="B1747" s="508"/>
      <c r="C1747" s="52" t="s">
        <v>632</v>
      </c>
      <c r="D1747" s="53">
        <v>1</v>
      </c>
      <c r="E1747" s="54">
        <v>350.13</v>
      </c>
    </row>
    <row r="1748" spans="1:5" ht="12" customHeight="1">
      <c r="A1748" s="508"/>
      <c r="B1748" s="508"/>
      <c r="C1748" s="52" t="s">
        <v>895</v>
      </c>
      <c r="D1748" s="53">
        <v>7</v>
      </c>
      <c r="E1748" s="54">
        <v>3155.8100000000004</v>
      </c>
    </row>
    <row r="1749" spans="1:5" ht="12" customHeight="1">
      <c r="A1749" s="508"/>
      <c r="B1749" s="508"/>
      <c r="C1749" s="52" t="s">
        <v>744</v>
      </c>
      <c r="D1749" s="53">
        <v>3</v>
      </c>
      <c r="E1749" s="54">
        <v>3949.1400000000003</v>
      </c>
    </row>
    <row r="1750" spans="1:5" ht="12" customHeight="1">
      <c r="A1750" s="508"/>
      <c r="B1750" s="508"/>
      <c r="C1750" s="52" t="s">
        <v>611</v>
      </c>
      <c r="D1750" s="53">
        <v>2</v>
      </c>
      <c r="E1750" s="54">
        <v>1304.32</v>
      </c>
    </row>
    <row r="1751" spans="1:5" ht="12" customHeight="1">
      <c r="A1751" s="508"/>
      <c r="B1751" s="508"/>
      <c r="C1751" s="52" t="s">
        <v>455</v>
      </c>
      <c r="D1751" s="53">
        <v>4</v>
      </c>
      <c r="E1751" s="54">
        <v>1752.96</v>
      </c>
    </row>
    <row r="1752" spans="1:5" ht="12" customHeight="1">
      <c r="A1752" s="508"/>
      <c r="B1752" s="508"/>
      <c r="C1752" s="52" t="s">
        <v>427</v>
      </c>
      <c r="D1752" s="53">
        <v>8</v>
      </c>
      <c r="E1752" s="54">
        <v>16027.36</v>
      </c>
    </row>
    <row r="1753" spans="1:5" ht="12" customHeight="1">
      <c r="A1753" s="508"/>
      <c r="B1753" s="508"/>
      <c r="C1753" s="52" t="s">
        <v>580</v>
      </c>
      <c r="D1753" s="53">
        <v>72</v>
      </c>
      <c r="E1753" s="54">
        <v>230713.92</v>
      </c>
    </row>
    <row r="1754" spans="1:5" ht="12" customHeight="1">
      <c r="A1754" s="508"/>
      <c r="B1754" s="508"/>
      <c r="C1754" s="52" t="s">
        <v>498</v>
      </c>
      <c r="D1754" s="53">
        <v>93</v>
      </c>
      <c r="E1754" s="54">
        <v>55009.5</v>
      </c>
    </row>
    <row r="1755" spans="1:5" ht="12" customHeight="1">
      <c r="A1755" s="508"/>
      <c r="B1755" s="508"/>
      <c r="C1755" s="52" t="s">
        <v>720</v>
      </c>
      <c r="D1755" s="53">
        <v>4</v>
      </c>
      <c r="E1755" s="54">
        <v>2066.44</v>
      </c>
    </row>
    <row r="1756" spans="1:5" ht="12" customHeight="1">
      <c r="A1756" s="508"/>
      <c r="B1756" s="508"/>
      <c r="C1756" s="52" t="s">
        <v>445</v>
      </c>
      <c r="D1756" s="53">
        <v>6</v>
      </c>
      <c r="E1756" s="54">
        <v>7136.1600000000008</v>
      </c>
    </row>
    <row r="1757" spans="1:5" ht="12" customHeight="1">
      <c r="A1757" s="508"/>
      <c r="B1757" s="508"/>
      <c r="C1757" s="52" t="s">
        <v>516</v>
      </c>
      <c r="D1757" s="53">
        <v>2</v>
      </c>
      <c r="E1757" s="54">
        <v>494.92</v>
      </c>
    </row>
    <row r="1758" spans="1:5" ht="12" customHeight="1">
      <c r="A1758" s="508"/>
      <c r="B1758" s="508"/>
      <c r="C1758" s="52" t="s">
        <v>477</v>
      </c>
      <c r="D1758" s="53">
        <v>3</v>
      </c>
      <c r="E1758" s="54">
        <v>2095.44</v>
      </c>
    </row>
    <row r="1759" spans="1:5" ht="12" customHeight="1">
      <c r="A1759" s="508"/>
      <c r="B1759" s="508"/>
      <c r="C1759" s="52" t="s">
        <v>853</v>
      </c>
      <c r="D1759" s="53">
        <v>10</v>
      </c>
      <c r="E1759" s="54">
        <v>4588</v>
      </c>
    </row>
    <row r="1760" spans="1:5" ht="12" customHeight="1">
      <c r="A1760" s="508"/>
      <c r="B1760" s="508"/>
      <c r="C1760" s="52" t="s">
        <v>759</v>
      </c>
      <c r="D1760" s="53">
        <v>1</v>
      </c>
      <c r="E1760" s="54">
        <v>1360.4</v>
      </c>
    </row>
    <row r="1761" spans="1:5" ht="12" customHeight="1">
      <c r="A1761" s="508"/>
      <c r="B1761" s="508"/>
      <c r="C1761" s="52" t="s">
        <v>598</v>
      </c>
      <c r="D1761" s="53">
        <v>1</v>
      </c>
      <c r="E1761" s="54">
        <v>618.15</v>
      </c>
    </row>
    <row r="1762" spans="1:5" ht="12" customHeight="1">
      <c r="A1762" s="508"/>
      <c r="B1762" s="508"/>
      <c r="C1762" s="52" t="s">
        <v>439</v>
      </c>
      <c r="D1762" s="53">
        <v>83</v>
      </c>
      <c r="E1762" s="54">
        <v>74927.42</v>
      </c>
    </row>
    <row r="1763" spans="1:5" ht="12" customHeight="1">
      <c r="A1763" s="508"/>
      <c r="B1763" s="508"/>
      <c r="C1763" s="52" t="s">
        <v>479</v>
      </c>
      <c r="D1763" s="53">
        <v>1</v>
      </c>
      <c r="E1763" s="54">
        <v>372.53999999999996</v>
      </c>
    </row>
    <row r="1764" spans="1:5" ht="12" customHeight="1">
      <c r="A1764" s="508"/>
      <c r="B1764" s="508"/>
      <c r="C1764" s="52" t="s">
        <v>651</v>
      </c>
      <c r="D1764" s="53">
        <v>2</v>
      </c>
      <c r="E1764" s="54">
        <v>482.3</v>
      </c>
    </row>
    <row r="1765" spans="1:5" ht="12" customHeight="1">
      <c r="A1765" s="508"/>
      <c r="B1765" s="508"/>
      <c r="C1765" s="52" t="s">
        <v>958</v>
      </c>
      <c r="D1765" s="53">
        <v>1</v>
      </c>
      <c r="E1765" s="54">
        <v>1142.25</v>
      </c>
    </row>
    <row r="1766" spans="1:5" ht="12" customHeight="1">
      <c r="A1766" s="508"/>
      <c r="B1766" s="508"/>
      <c r="C1766" s="52" t="s">
        <v>429</v>
      </c>
      <c r="D1766" s="53">
        <v>5</v>
      </c>
      <c r="E1766" s="54">
        <v>2569.7000000000003</v>
      </c>
    </row>
    <row r="1767" spans="1:5" ht="12" customHeight="1">
      <c r="A1767" s="508"/>
      <c r="B1767" s="508"/>
      <c r="C1767" s="52" t="s">
        <v>537</v>
      </c>
      <c r="D1767" s="53">
        <v>2</v>
      </c>
      <c r="E1767" s="54">
        <v>745.78</v>
      </c>
    </row>
    <row r="1768" spans="1:5" ht="12" customHeight="1">
      <c r="A1768" s="508"/>
      <c r="B1768" s="508"/>
      <c r="C1768" s="52" t="s">
        <v>614</v>
      </c>
      <c r="D1768" s="53">
        <v>57</v>
      </c>
      <c r="E1768" s="54">
        <v>37877.64</v>
      </c>
    </row>
    <row r="1769" spans="1:5" ht="12" customHeight="1">
      <c r="A1769" s="508"/>
      <c r="B1769" s="508"/>
      <c r="C1769" s="52" t="s">
        <v>447</v>
      </c>
      <c r="D1769" s="53">
        <v>14</v>
      </c>
      <c r="E1769" s="54">
        <v>9733.36</v>
      </c>
    </row>
    <row r="1770" spans="1:5" ht="12" customHeight="1">
      <c r="A1770" s="508"/>
      <c r="B1770" s="508"/>
      <c r="C1770" s="52" t="s">
        <v>507</v>
      </c>
      <c r="D1770" s="53">
        <v>2</v>
      </c>
      <c r="E1770" s="54">
        <v>1030.24</v>
      </c>
    </row>
    <row r="1771" spans="1:5" ht="12" customHeight="1">
      <c r="A1771" s="508"/>
      <c r="B1771" s="508"/>
      <c r="C1771" s="52" t="s">
        <v>710</v>
      </c>
      <c r="D1771" s="53">
        <v>2</v>
      </c>
      <c r="E1771" s="54">
        <v>631.29999999999995</v>
      </c>
    </row>
    <row r="1772" spans="1:5" ht="12" customHeight="1">
      <c r="A1772" s="508"/>
      <c r="B1772" s="508"/>
      <c r="C1772" s="52" t="s">
        <v>508</v>
      </c>
      <c r="D1772" s="53">
        <v>9</v>
      </c>
      <c r="E1772" s="54">
        <v>13789.979999999998</v>
      </c>
    </row>
    <row r="1773" spans="1:5" ht="12" customHeight="1">
      <c r="A1773" s="508"/>
      <c r="B1773" s="508"/>
      <c r="C1773" s="52" t="s">
        <v>616</v>
      </c>
      <c r="D1773" s="53">
        <v>3</v>
      </c>
      <c r="E1773" s="54">
        <v>1408.6499999999999</v>
      </c>
    </row>
    <row r="1774" spans="1:5" ht="12" customHeight="1">
      <c r="A1774" s="508"/>
      <c r="B1774" s="508"/>
      <c r="C1774" s="52" t="s">
        <v>695</v>
      </c>
      <c r="D1774" s="53">
        <v>10</v>
      </c>
      <c r="E1774" s="54">
        <v>6398.4</v>
      </c>
    </row>
    <row r="1775" spans="1:5" ht="12" customHeight="1">
      <c r="A1775" s="508"/>
      <c r="B1775" s="508"/>
      <c r="C1775" s="52" t="s">
        <v>431</v>
      </c>
      <c r="D1775" s="53">
        <v>1</v>
      </c>
      <c r="E1775" s="54">
        <v>3239.34</v>
      </c>
    </row>
    <row r="1776" spans="1:5" ht="12" customHeight="1">
      <c r="A1776" s="508"/>
      <c r="B1776" s="508"/>
      <c r="C1776" s="52" t="s">
        <v>543</v>
      </c>
      <c r="D1776" s="53">
        <v>1</v>
      </c>
      <c r="E1776" s="54">
        <v>5080.2800000000007</v>
      </c>
    </row>
    <row r="1777" spans="1:5" ht="12" customHeight="1">
      <c r="A1777" s="508"/>
      <c r="B1777" s="508"/>
      <c r="C1777" s="52" t="s">
        <v>544</v>
      </c>
      <c r="D1777" s="53">
        <v>3</v>
      </c>
      <c r="E1777" s="54">
        <v>17130.84</v>
      </c>
    </row>
    <row r="1778" spans="1:5" ht="12" customHeight="1">
      <c r="A1778" s="508"/>
      <c r="B1778" s="507" t="s">
        <v>736</v>
      </c>
      <c r="C1778" s="507"/>
      <c r="D1778" s="55">
        <f>SUM(D1712:D1777)</f>
        <v>1145</v>
      </c>
      <c r="E1778" s="56">
        <v>1675961.2599999991</v>
      </c>
    </row>
    <row r="1779" spans="1:5" ht="12" customHeight="1">
      <c r="A1779" s="508"/>
      <c r="B1779" s="57" t="s">
        <v>233</v>
      </c>
      <c r="C1779" s="52" t="s">
        <v>425</v>
      </c>
      <c r="D1779" s="53">
        <v>14</v>
      </c>
      <c r="E1779" s="54">
        <v>4746.28</v>
      </c>
    </row>
    <row r="1780" spans="1:5" ht="12" customHeight="1">
      <c r="A1780" s="508"/>
      <c r="B1780" s="507" t="s">
        <v>740</v>
      </c>
      <c r="C1780" s="507"/>
      <c r="D1780" s="55">
        <v>14</v>
      </c>
      <c r="E1780" s="56">
        <v>4746.28</v>
      </c>
    </row>
    <row r="1781" spans="1:5" ht="12" customHeight="1">
      <c r="A1781" s="509" t="s">
        <v>959</v>
      </c>
      <c r="B1781" s="509"/>
      <c r="C1781" s="509"/>
      <c r="D1781" s="55">
        <f>D1780+D1778+D1711+D1688</f>
        <v>1256</v>
      </c>
      <c r="E1781" s="56">
        <v>1733416.1199999994</v>
      </c>
    </row>
    <row r="1782" spans="1:5" ht="12" customHeight="1">
      <c r="A1782" s="508" t="s">
        <v>235</v>
      </c>
      <c r="B1782" s="508" t="s">
        <v>236</v>
      </c>
      <c r="C1782" s="52" t="s">
        <v>419</v>
      </c>
      <c r="D1782" s="53">
        <v>10</v>
      </c>
      <c r="E1782" s="54">
        <v>13915.4</v>
      </c>
    </row>
    <row r="1783" spans="1:5" ht="12" customHeight="1">
      <c r="A1783" s="508"/>
      <c r="B1783" s="508"/>
      <c r="C1783" s="52" t="s">
        <v>457</v>
      </c>
      <c r="D1783" s="53">
        <v>6</v>
      </c>
      <c r="E1783" s="54">
        <v>2834.58</v>
      </c>
    </row>
    <row r="1784" spans="1:5" ht="12" customHeight="1">
      <c r="A1784" s="508"/>
      <c r="B1784" s="508"/>
      <c r="C1784" s="52" t="s">
        <v>420</v>
      </c>
      <c r="D1784" s="53">
        <v>7</v>
      </c>
      <c r="E1784" s="54">
        <v>4423.16</v>
      </c>
    </row>
    <row r="1785" spans="1:5" ht="12" customHeight="1">
      <c r="A1785" s="508"/>
      <c r="B1785" s="508"/>
      <c r="C1785" s="52" t="s">
        <v>421</v>
      </c>
      <c r="D1785" s="53">
        <v>1</v>
      </c>
      <c r="E1785" s="54">
        <v>1079.8400000000001</v>
      </c>
    </row>
    <row r="1786" spans="1:5" ht="12" customHeight="1">
      <c r="A1786" s="508"/>
      <c r="B1786" s="508"/>
      <c r="C1786" s="52" t="s">
        <v>436</v>
      </c>
      <c r="D1786" s="53">
        <v>6</v>
      </c>
      <c r="E1786" s="54">
        <v>5112.24</v>
      </c>
    </row>
    <row r="1787" spans="1:5" ht="12" customHeight="1">
      <c r="A1787" s="508"/>
      <c r="B1787" s="508"/>
      <c r="C1787" s="52" t="s">
        <v>422</v>
      </c>
      <c r="D1787" s="53">
        <v>1</v>
      </c>
      <c r="E1787" s="54">
        <v>891.02</v>
      </c>
    </row>
    <row r="1788" spans="1:5" ht="12" customHeight="1">
      <c r="A1788" s="508"/>
      <c r="B1788" s="508"/>
      <c r="C1788" s="52" t="s">
        <v>437</v>
      </c>
      <c r="D1788" s="53">
        <v>3</v>
      </c>
      <c r="E1788" s="54">
        <v>2609.94</v>
      </c>
    </row>
    <row r="1789" spans="1:5" ht="12" customHeight="1">
      <c r="A1789" s="508"/>
      <c r="B1789" s="508"/>
      <c r="C1789" s="52" t="s">
        <v>424</v>
      </c>
      <c r="D1789" s="53">
        <v>7</v>
      </c>
      <c r="E1789" s="54">
        <v>8876.42</v>
      </c>
    </row>
    <row r="1790" spans="1:5" ht="12" customHeight="1">
      <c r="A1790" s="508"/>
      <c r="B1790" s="508"/>
      <c r="C1790" s="52" t="s">
        <v>426</v>
      </c>
      <c r="D1790" s="53">
        <v>1</v>
      </c>
      <c r="E1790" s="54">
        <v>1057.8800000000001</v>
      </c>
    </row>
    <row r="1791" spans="1:5" ht="12" customHeight="1">
      <c r="A1791" s="508"/>
      <c r="B1791" s="508"/>
      <c r="C1791" s="52" t="s">
        <v>445</v>
      </c>
      <c r="D1791" s="53">
        <v>5</v>
      </c>
      <c r="E1791" s="54">
        <v>5946.8000000000011</v>
      </c>
    </row>
    <row r="1792" spans="1:5" ht="12" customHeight="1">
      <c r="A1792" s="508"/>
      <c r="B1792" s="507" t="s">
        <v>748</v>
      </c>
      <c r="C1792" s="507"/>
      <c r="D1792" s="55">
        <f>SUM(D1782:D1791)</f>
        <v>47</v>
      </c>
      <c r="E1792" s="56">
        <v>46747.28</v>
      </c>
    </row>
    <row r="1793" spans="1:5" ht="12" customHeight="1">
      <c r="A1793" s="508"/>
      <c r="B1793" s="508" t="s">
        <v>237</v>
      </c>
      <c r="C1793" s="52" t="s">
        <v>419</v>
      </c>
      <c r="D1793" s="53">
        <v>5</v>
      </c>
      <c r="E1793" s="54">
        <v>6957.7</v>
      </c>
    </row>
    <row r="1794" spans="1:5" ht="12" customHeight="1">
      <c r="A1794" s="508"/>
      <c r="B1794" s="508"/>
      <c r="C1794" s="52" t="s">
        <v>436</v>
      </c>
      <c r="D1794" s="53">
        <v>1</v>
      </c>
      <c r="E1794" s="54">
        <v>852.04</v>
      </c>
    </row>
    <row r="1795" spans="1:5" ht="12" customHeight="1">
      <c r="A1795" s="508"/>
      <c r="B1795" s="508"/>
      <c r="C1795" s="52" t="s">
        <v>422</v>
      </c>
      <c r="D1795" s="53">
        <v>1</v>
      </c>
      <c r="E1795" s="54">
        <v>891.02</v>
      </c>
    </row>
    <row r="1796" spans="1:5" ht="12" customHeight="1">
      <c r="A1796" s="508"/>
      <c r="B1796" s="508"/>
      <c r="C1796" s="52" t="s">
        <v>437</v>
      </c>
      <c r="D1796" s="53">
        <v>1</v>
      </c>
      <c r="E1796" s="54">
        <v>869.98</v>
      </c>
    </row>
    <row r="1797" spans="1:5" ht="12" customHeight="1">
      <c r="A1797" s="508"/>
      <c r="B1797" s="508"/>
      <c r="C1797" s="52" t="s">
        <v>941</v>
      </c>
      <c r="D1797" s="53">
        <v>1</v>
      </c>
      <c r="E1797" s="54">
        <v>645.67999999999995</v>
      </c>
    </row>
    <row r="1798" spans="1:5" ht="12" customHeight="1">
      <c r="A1798" s="508"/>
      <c r="B1798" s="507" t="s">
        <v>749</v>
      </c>
      <c r="C1798" s="507"/>
      <c r="D1798" s="55">
        <f>SUM(D1793:D1797)</f>
        <v>9</v>
      </c>
      <c r="E1798" s="56">
        <v>10216.42</v>
      </c>
    </row>
    <row r="1799" spans="1:5" ht="12" customHeight="1">
      <c r="A1799" s="508"/>
      <c r="B1799" s="508" t="s">
        <v>238</v>
      </c>
      <c r="C1799" s="52" t="s">
        <v>419</v>
      </c>
      <c r="D1799" s="53">
        <v>19</v>
      </c>
      <c r="E1799" s="54">
        <v>26439.260000000002</v>
      </c>
    </row>
    <row r="1800" spans="1:5" ht="12" customHeight="1">
      <c r="A1800" s="508"/>
      <c r="B1800" s="508"/>
      <c r="C1800" s="52" t="s">
        <v>424</v>
      </c>
      <c r="D1800" s="53">
        <v>1</v>
      </c>
      <c r="E1800" s="54">
        <v>1268.06</v>
      </c>
    </row>
    <row r="1801" spans="1:5" ht="12" customHeight="1">
      <c r="A1801" s="508"/>
      <c r="B1801" s="508"/>
      <c r="C1801" s="52" t="s">
        <v>445</v>
      </c>
      <c r="D1801" s="53">
        <v>2</v>
      </c>
      <c r="E1801" s="54">
        <v>2378.7200000000003</v>
      </c>
    </row>
    <row r="1802" spans="1:5" ht="12" customHeight="1">
      <c r="A1802" s="508"/>
      <c r="B1802" s="507" t="s">
        <v>750</v>
      </c>
      <c r="C1802" s="507"/>
      <c r="D1802" s="55">
        <f>SUM(D1799:D1801)</f>
        <v>22</v>
      </c>
      <c r="E1802" s="56">
        <v>30086.040000000005</v>
      </c>
    </row>
    <row r="1803" spans="1:5" ht="12" customHeight="1">
      <c r="A1803" s="508"/>
      <c r="B1803" s="508" t="s">
        <v>239</v>
      </c>
      <c r="C1803" s="52" t="s">
        <v>463</v>
      </c>
      <c r="D1803" s="53">
        <v>1</v>
      </c>
      <c r="E1803" s="54">
        <v>696.36</v>
      </c>
    </row>
    <row r="1804" spans="1:5" ht="12" customHeight="1">
      <c r="A1804" s="508"/>
      <c r="B1804" s="508"/>
      <c r="C1804" s="52" t="s">
        <v>418</v>
      </c>
      <c r="D1804" s="53">
        <v>1</v>
      </c>
      <c r="E1804" s="54">
        <v>613.14</v>
      </c>
    </row>
    <row r="1805" spans="1:5" ht="12" customHeight="1">
      <c r="A1805" s="508"/>
      <c r="B1805" s="508"/>
      <c r="C1805" s="52" t="s">
        <v>518</v>
      </c>
      <c r="D1805" s="53">
        <v>2</v>
      </c>
      <c r="E1805" s="54">
        <v>6165.3600000000006</v>
      </c>
    </row>
    <row r="1806" spans="1:5" ht="12" customHeight="1">
      <c r="A1806" s="508"/>
      <c r="B1806" s="508"/>
      <c r="C1806" s="52" t="s">
        <v>419</v>
      </c>
      <c r="D1806" s="53">
        <v>16</v>
      </c>
      <c r="E1806" s="54">
        <v>22264.639999999999</v>
      </c>
    </row>
    <row r="1807" spans="1:5" ht="12" customHeight="1">
      <c r="A1807" s="508"/>
      <c r="B1807" s="508"/>
      <c r="C1807" s="52" t="s">
        <v>622</v>
      </c>
      <c r="D1807" s="53">
        <v>1</v>
      </c>
      <c r="E1807" s="54">
        <v>745.92000000000007</v>
      </c>
    </row>
    <row r="1808" spans="1:5" ht="12" customHeight="1">
      <c r="A1808" s="508"/>
      <c r="B1808" s="508"/>
      <c r="C1808" s="52" t="s">
        <v>420</v>
      </c>
      <c r="D1808" s="53">
        <v>1</v>
      </c>
      <c r="E1808" s="54">
        <v>631.88</v>
      </c>
    </row>
    <row r="1809" spans="1:5" ht="12" customHeight="1">
      <c r="A1809" s="508"/>
      <c r="B1809" s="508"/>
      <c r="C1809" s="52" t="s">
        <v>433</v>
      </c>
      <c r="D1809" s="53">
        <v>1</v>
      </c>
      <c r="E1809" s="54">
        <v>1119.74</v>
      </c>
    </row>
    <row r="1810" spans="1:5" ht="12" customHeight="1">
      <c r="A1810" s="508"/>
      <c r="B1810" s="508"/>
      <c r="C1810" s="52" t="s">
        <v>436</v>
      </c>
      <c r="D1810" s="53">
        <v>3</v>
      </c>
      <c r="E1810" s="54">
        <v>2556.12</v>
      </c>
    </row>
    <row r="1811" spans="1:5" ht="12" customHeight="1">
      <c r="A1811" s="508"/>
      <c r="B1811" s="508"/>
      <c r="C1811" s="52" t="s">
        <v>422</v>
      </c>
      <c r="D1811" s="53">
        <v>3</v>
      </c>
      <c r="E1811" s="54">
        <v>2673.06</v>
      </c>
    </row>
    <row r="1812" spans="1:5" ht="12" customHeight="1">
      <c r="A1812" s="508"/>
      <c r="B1812" s="508"/>
      <c r="C1812" s="52" t="s">
        <v>437</v>
      </c>
      <c r="D1812" s="53">
        <v>8</v>
      </c>
      <c r="E1812" s="54">
        <v>6959.84</v>
      </c>
    </row>
    <row r="1813" spans="1:5" ht="12" customHeight="1">
      <c r="A1813" s="508"/>
      <c r="B1813" s="508"/>
      <c r="C1813" s="52" t="s">
        <v>424</v>
      </c>
      <c r="D1813" s="53">
        <v>22</v>
      </c>
      <c r="E1813" s="54">
        <v>27897.32</v>
      </c>
    </row>
    <row r="1814" spans="1:5" ht="12" customHeight="1">
      <c r="A1814" s="508"/>
      <c r="B1814" s="508"/>
      <c r="C1814" s="52" t="s">
        <v>580</v>
      </c>
      <c r="D1814" s="53">
        <v>3</v>
      </c>
      <c r="E1814" s="54">
        <v>9613.08</v>
      </c>
    </row>
    <row r="1815" spans="1:5" ht="12" customHeight="1">
      <c r="A1815" s="508"/>
      <c r="B1815" s="508"/>
      <c r="C1815" s="52" t="s">
        <v>429</v>
      </c>
      <c r="D1815" s="53">
        <v>1</v>
      </c>
      <c r="E1815" s="54">
        <v>513.94000000000005</v>
      </c>
    </row>
    <row r="1816" spans="1:5" ht="12" customHeight="1">
      <c r="A1816" s="508"/>
      <c r="B1816" s="508"/>
      <c r="C1816" s="52" t="s">
        <v>537</v>
      </c>
      <c r="D1816" s="53">
        <v>1</v>
      </c>
      <c r="E1816" s="54">
        <v>372.89</v>
      </c>
    </row>
    <row r="1817" spans="1:5" ht="12" customHeight="1">
      <c r="A1817" s="508"/>
      <c r="B1817" s="508"/>
      <c r="C1817" s="52" t="s">
        <v>893</v>
      </c>
      <c r="D1817" s="53">
        <v>2</v>
      </c>
      <c r="E1817" s="54">
        <v>772.40000000000009</v>
      </c>
    </row>
    <row r="1818" spans="1:5" ht="12" customHeight="1">
      <c r="A1818" s="508"/>
      <c r="B1818" s="507" t="s">
        <v>960</v>
      </c>
      <c r="C1818" s="507"/>
      <c r="D1818" s="55">
        <f>SUM(D1803:D1817)</f>
        <v>66</v>
      </c>
      <c r="E1818" s="56">
        <v>83595.69</v>
      </c>
    </row>
    <row r="1819" spans="1:5" ht="12" customHeight="1">
      <c r="A1819" s="508"/>
      <c r="B1819" s="508" t="s">
        <v>240</v>
      </c>
      <c r="C1819" s="52" t="s">
        <v>422</v>
      </c>
      <c r="D1819" s="53">
        <v>1</v>
      </c>
      <c r="E1819" s="54">
        <v>891.02</v>
      </c>
    </row>
    <row r="1820" spans="1:5" ht="12" customHeight="1">
      <c r="A1820" s="508"/>
      <c r="B1820" s="508"/>
      <c r="C1820" s="52" t="s">
        <v>666</v>
      </c>
      <c r="D1820" s="53">
        <v>1</v>
      </c>
      <c r="E1820" s="54">
        <v>555.83000000000004</v>
      </c>
    </row>
    <row r="1821" spans="1:5" ht="12" customHeight="1">
      <c r="A1821" s="508"/>
      <c r="B1821" s="507" t="s">
        <v>752</v>
      </c>
      <c r="C1821" s="507"/>
      <c r="D1821" s="55">
        <v>2</v>
      </c>
      <c r="E1821" s="56">
        <v>1446.85</v>
      </c>
    </row>
    <row r="1822" spans="1:5" ht="12" customHeight="1">
      <c r="A1822" s="508"/>
      <c r="B1822" s="510" t="s">
        <v>241</v>
      </c>
      <c r="C1822" s="62" t="s">
        <v>418</v>
      </c>
      <c r="D1822" s="63">
        <v>1</v>
      </c>
      <c r="E1822" s="64">
        <v>613.14</v>
      </c>
    </row>
    <row r="1823" spans="1:5" ht="12" customHeight="1">
      <c r="A1823" s="508"/>
      <c r="B1823" s="510"/>
      <c r="C1823" s="62" t="s">
        <v>548</v>
      </c>
      <c r="D1823" s="63">
        <v>1</v>
      </c>
      <c r="E1823" s="64">
        <v>45</v>
      </c>
    </row>
    <row r="1824" spans="1:5" ht="12" customHeight="1">
      <c r="A1824" s="508"/>
      <c r="B1824" s="510"/>
      <c r="C1824" s="62" t="s">
        <v>609</v>
      </c>
      <c r="D1824" s="63">
        <v>1</v>
      </c>
      <c r="E1824" s="64">
        <v>549.72</v>
      </c>
    </row>
    <row r="1825" spans="1:5" ht="12" customHeight="1">
      <c r="A1825" s="508"/>
      <c r="B1825" s="510"/>
      <c r="C1825" s="62" t="s">
        <v>419</v>
      </c>
      <c r="D1825" s="63">
        <v>2</v>
      </c>
      <c r="E1825" s="64">
        <v>2783.08</v>
      </c>
    </row>
    <row r="1826" spans="1:5" ht="12" customHeight="1">
      <c r="A1826" s="508"/>
      <c r="B1826" s="510"/>
      <c r="C1826" s="62" t="s">
        <v>449</v>
      </c>
      <c r="D1826" s="63">
        <v>1</v>
      </c>
      <c r="E1826" s="64">
        <v>1386.1</v>
      </c>
    </row>
    <row r="1827" spans="1:5" ht="12" customHeight="1">
      <c r="A1827" s="508"/>
      <c r="B1827" s="510"/>
      <c r="C1827" s="62" t="s">
        <v>557</v>
      </c>
      <c r="D1827" s="63">
        <v>2</v>
      </c>
      <c r="E1827" s="64">
        <v>898.40000000000009</v>
      </c>
    </row>
    <row r="1828" spans="1:5" ht="12" customHeight="1">
      <c r="A1828" s="508"/>
      <c r="B1828" s="510"/>
      <c r="C1828" s="62" t="s">
        <v>483</v>
      </c>
      <c r="D1828" s="63">
        <v>1</v>
      </c>
      <c r="E1828" s="64">
        <v>443</v>
      </c>
    </row>
    <row r="1829" spans="1:5" ht="12" customHeight="1">
      <c r="A1829" s="508"/>
      <c r="B1829" s="510"/>
      <c r="C1829" s="62" t="s">
        <v>470</v>
      </c>
      <c r="D1829" s="63">
        <v>1</v>
      </c>
      <c r="E1829" s="64">
        <v>403</v>
      </c>
    </row>
    <row r="1830" spans="1:5" ht="12" customHeight="1">
      <c r="A1830" s="508"/>
      <c r="B1830" s="510"/>
      <c r="C1830" s="62" t="s">
        <v>491</v>
      </c>
      <c r="D1830" s="63">
        <v>3</v>
      </c>
      <c r="E1830" s="64">
        <v>1929</v>
      </c>
    </row>
    <row r="1831" spans="1:5" ht="12" customHeight="1">
      <c r="A1831" s="508"/>
      <c r="B1831" s="510"/>
      <c r="C1831" s="62" t="s">
        <v>436</v>
      </c>
      <c r="D1831" s="63">
        <v>3</v>
      </c>
      <c r="E1831" s="64">
        <v>2556.12</v>
      </c>
    </row>
    <row r="1832" spans="1:5" ht="12" customHeight="1">
      <c r="A1832" s="508"/>
      <c r="B1832" s="510"/>
      <c r="C1832" s="62" t="s">
        <v>422</v>
      </c>
      <c r="D1832" s="63">
        <v>3</v>
      </c>
      <c r="E1832" s="64">
        <v>2673.06</v>
      </c>
    </row>
    <row r="1833" spans="1:5" ht="12" customHeight="1">
      <c r="A1833" s="508"/>
      <c r="B1833" s="510"/>
      <c r="C1833" s="62" t="s">
        <v>437</v>
      </c>
      <c r="D1833" s="63">
        <v>3</v>
      </c>
      <c r="E1833" s="64">
        <v>2609.94</v>
      </c>
    </row>
    <row r="1834" spans="1:5" ht="12" customHeight="1">
      <c r="A1834" s="508"/>
      <c r="B1834" s="510"/>
      <c r="C1834" s="62" t="s">
        <v>425</v>
      </c>
      <c r="D1834" s="63">
        <v>4</v>
      </c>
      <c r="E1834" s="64">
        <v>1356.08</v>
      </c>
    </row>
    <row r="1835" spans="1:5" ht="12" customHeight="1">
      <c r="A1835" s="508"/>
      <c r="B1835" s="510"/>
      <c r="C1835" s="62" t="s">
        <v>961</v>
      </c>
      <c r="D1835" s="63">
        <v>1</v>
      </c>
      <c r="E1835" s="64">
        <v>619.66</v>
      </c>
    </row>
    <row r="1836" spans="1:5" ht="12" customHeight="1">
      <c r="A1836" s="508"/>
      <c r="B1836" s="510"/>
      <c r="C1836" s="62" t="s">
        <v>429</v>
      </c>
      <c r="D1836" s="63">
        <v>1</v>
      </c>
      <c r="E1836" s="64">
        <v>513.94000000000005</v>
      </c>
    </row>
    <row r="1837" spans="1:5" ht="12" customHeight="1">
      <c r="A1837" s="508"/>
      <c r="B1837" s="510"/>
      <c r="C1837" s="62" t="s">
        <v>474</v>
      </c>
      <c r="D1837" s="63">
        <v>1</v>
      </c>
      <c r="E1837" s="64">
        <v>1164.08</v>
      </c>
    </row>
    <row r="1838" spans="1:5" ht="12" customHeight="1">
      <c r="A1838" s="508"/>
      <c r="B1838" s="510"/>
      <c r="C1838" s="62" t="s">
        <v>431</v>
      </c>
      <c r="D1838" s="63">
        <v>1</v>
      </c>
      <c r="E1838" s="64">
        <v>3239.34</v>
      </c>
    </row>
    <row r="1839" spans="1:5" ht="12" customHeight="1">
      <c r="A1839" s="508"/>
      <c r="B1839" s="507" t="s">
        <v>962</v>
      </c>
      <c r="C1839" s="507"/>
      <c r="D1839" s="55">
        <f>SUM(D1822:D1838)</f>
        <v>30</v>
      </c>
      <c r="E1839" s="56">
        <v>23782.66</v>
      </c>
    </row>
    <row r="1840" spans="1:5" ht="12" customHeight="1">
      <c r="A1840" s="508"/>
      <c r="B1840" s="508" t="s">
        <v>242</v>
      </c>
      <c r="C1840" s="52" t="s">
        <v>518</v>
      </c>
      <c r="D1840" s="53">
        <v>3</v>
      </c>
      <c r="E1840" s="54">
        <v>9248.0400000000009</v>
      </c>
    </row>
    <row r="1841" spans="1:5" ht="12" customHeight="1">
      <c r="A1841" s="508"/>
      <c r="B1841" s="508"/>
      <c r="C1841" s="52" t="s">
        <v>419</v>
      </c>
      <c r="D1841" s="53">
        <v>1</v>
      </c>
      <c r="E1841" s="54">
        <v>1391.54</v>
      </c>
    </row>
    <row r="1842" spans="1:5" ht="12" customHeight="1">
      <c r="A1842" s="508"/>
      <c r="B1842" s="508"/>
      <c r="C1842" s="52" t="s">
        <v>436</v>
      </c>
      <c r="D1842" s="53">
        <v>1</v>
      </c>
      <c r="E1842" s="54">
        <v>852.04</v>
      </c>
    </row>
    <row r="1843" spans="1:5" ht="12" customHeight="1">
      <c r="A1843" s="508"/>
      <c r="B1843" s="508"/>
      <c r="C1843" s="52" t="s">
        <v>422</v>
      </c>
      <c r="D1843" s="53">
        <v>1</v>
      </c>
      <c r="E1843" s="54">
        <v>891.02</v>
      </c>
    </row>
    <row r="1844" spans="1:5" ht="12" customHeight="1">
      <c r="A1844" s="508"/>
      <c r="B1844" s="508"/>
      <c r="C1844" s="52" t="s">
        <v>437</v>
      </c>
      <c r="D1844" s="53">
        <v>1</v>
      </c>
      <c r="E1844" s="54">
        <v>869.98</v>
      </c>
    </row>
    <row r="1845" spans="1:5" ht="12" customHeight="1">
      <c r="A1845" s="508"/>
      <c r="B1845" s="508"/>
      <c r="C1845" s="52" t="s">
        <v>424</v>
      </c>
      <c r="D1845" s="53">
        <v>3</v>
      </c>
      <c r="E1845" s="54">
        <v>3804.18</v>
      </c>
    </row>
    <row r="1846" spans="1:5" ht="12" customHeight="1">
      <c r="A1846" s="508"/>
      <c r="B1846" s="508"/>
      <c r="C1846" s="52" t="s">
        <v>426</v>
      </c>
      <c r="D1846" s="53">
        <v>1</v>
      </c>
      <c r="E1846" s="54">
        <v>1057.8800000000001</v>
      </c>
    </row>
    <row r="1847" spans="1:5" ht="12" customHeight="1">
      <c r="A1847" s="508"/>
      <c r="B1847" s="508"/>
      <c r="C1847" s="52" t="s">
        <v>455</v>
      </c>
      <c r="D1847" s="53">
        <v>1</v>
      </c>
      <c r="E1847" s="54">
        <v>438.24</v>
      </c>
    </row>
    <row r="1848" spans="1:5" ht="12" customHeight="1">
      <c r="A1848" s="508"/>
      <c r="B1848" s="508"/>
      <c r="C1848" s="52" t="s">
        <v>537</v>
      </c>
      <c r="D1848" s="53">
        <v>1</v>
      </c>
      <c r="E1848" s="54">
        <v>372.89</v>
      </c>
    </row>
    <row r="1849" spans="1:5" ht="12" customHeight="1">
      <c r="A1849" s="508"/>
      <c r="B1849" s="507" t="s">
        <v>963</v>
      </c>
      <c r="C1849" s="507"/>
      <c r="D1849" s="55">
        <f>SUM(D1840:D1848)</f>
        <v>13</v>
      </c>
      <c r="E1849" s="56">
        <v>18925.810000000005</v>
      </c>
    </row>
    <row r="1850" spans="1:5" ht="12" customHeight="1">
      <c r="A1850" s="508"/>
      <c r="B1850" s="508" t="s">
        <v>243</v>
      </c>
      <c r="C1850" s="52" t="s">
        <v>498</v>
      </c>
      <c r="D1850" s="53">
        <v>1</v>
      </c>
      <c r="E1850" s="54">
        <v>591.5</v>
      </c>
    </row>
    <row r="1851" spans="1:5" ht="12" customHeight="1">
      <c r="A1851" s="508"/>
      <c r="B1851" s="508"/>
      <c r="C1851" s="52" t="s">
        <v>893</v>
      </c>
      <c r="D1851" s="53">
        <v>1</v>
      </c>
      <c r="E1851" s="54">
        <v>386.20000000000005</v>
      </c>
    </row>
    <row r="1852" spans="1:5" ht="12" customHeight="1">
      <c r="A1852" s="508"/>
      <c r="B1852" s="508"/>
      <c r="C1852" s="52" t="s">
        <v>474</v>
      </c>
      <c r="D1852" s="53">
        <v>3</v>
      </c>
      <c r="E1852" s="54">
        <v>3492.24</v>
      </c>
    </row>
    <row r="1853" spans="1:5" ht="12" customHeight="1">
      <c r="A1853" s="508"/>
      <c r="B1853" s="507" t="s">
        <v>753</v>
      </c>
      <c r="C1853" s="507"/>
      <c r="D1853" s="55">
        <f>SUM(D1850:D1852)</f>
        <v>5</v>
      </c>
      <c r="E1853" s="56">
        <v>4469.9399999999996</v>
      </c>
    </row>
    <row r="1854" spans="1:5" ht="12" customHeight="1">
      <c r="A1854" s="508"/>
      <c r="B1854" s="57" t="s">
        <v>244</v>
      </c>
      <c r="C1854" s="52" t="s">
        <v>419</v>
      </c>
      <c r="D1854" s="53">
        <v>3</v>
      </c>
      <c r="E1854" s="54">
        <v>4174.62</v>
      </c>
    </row>
    <row r="1855" spans="1:5" ht="12" customHeight="1">
      <c r="A1855" s="508"/>
      <c r="B1855" s="507" t="s">
        <v>754</v>
      </c>
      <c r="C1855" s="507"/>
      <c r="D1855" s="55">
        <v>3</v>
      </c>
      <c r="E1855" s="56">
        <v>4174.62</v>
      </c>
    </row>
    <row r="1856" spans="1:5" ht="12" customHeight="1">
      <c r="A1856" s="508"/>
      <c r="B1856" s="508" t="s">
        <v>245</v>
      </c>
      <c r="C1856" s="52" t="s">
        <v>419</v>
      </c>
      <c r="D1856" s="53">
        <v>5</v>
      </c>
      <c r="E1856" s="54">
        <v>6957.7</v>
      </c>
    </row>
    <row r="1857" spans="1:5" ht="12" customHeight="1">
      <c r="A1857" s="508"/>
      <c r="B1857" s="508"/>
      <c r="C1857" s="52" t="s">
        <v>457</v>
      </c>
      <c r="D1857" s="53">
        <v>1</v>
      </c>
      <c r="E1857" s="54">
        <v>472.43</v>
      </c>
    </row>
    <row r="1858" spans="1:5" ht="12" customHeight="1">
      <c r="A1858" s="508"/>
      <c r="B1858" s="508"/>
      <c r="C1858" s="52" t="s">
        <v>557</v>
      </c>
      <c r="D1858" s="53">
        <v>2</v>
      </c>
      <c r="E1858" s="54">
        <v>898.40000000000009</v>
      </c>
    </row>
    <row r="1859" spans="1:5" ht="12" customHeight="1">
      <c r="A1859" s="508"/>
      <c r="B1859" s="508"/>
      <c r="C1859" s="52" t="s">
        <v>433</v>
      </c>
      <c r="D1859" s="53">
        <v>1</v>
      </c>
      <c r="E1859" s="54">
        <v>1119.74</v>
      </c>
    </row>
    <row r="1860" spans="1:5" ht="12" customHeight="1">
      <c r="A1860" s="508"/>
      <c r="B1860" s="508"/>
      <c r="C1860" s="52" t="s">
        <v>422</v>
      </c>
      <c r="D1860" s="53">
        <v>2</v>
      </c>
      <c r="E1860" s="54">
        <v>1782.04</v>
      </c>
    </row>
    <row r="1861" spans="1:5" ht="12" customHeight="1">
      <c r="A1861" s="508"/>
      <c r="B1861" s="508"/>
      <c r="C1861" s="52" t="s">
        <v>424</v>
      </c>
      <c r="D1861" s="53">
        <v>4</v>
      </c>
      <c r="E1861" s="54">
        <v>5072.24</v>
      </c>
    </row>
    <row r="1862" spans="1:5" ht="12" customHeight="1">
      <c r="A1862" s="508"/>
      <c r="B1862" s="507" t="s">
        <v>964</v>
      </c>
      <c r="C1862" s="507"/>
      <c r="D1862" s="55">
        <f>SUM(D1856:D1861)</f>
        <v>15</v>
      </c>
      <c r="E1862" s="56">
        <v>16302.550000000001</v>
      </c>
    </row>
    <row r="1863" spans="1:5" ht="12" customHeight="1">
      <c r="A1863" s="508"/>
      <c r="B1863" s="508" t="s">
        <v>246</v>
      </c>
      <c r="C1863" s="52" t="s">
        <v>419</v>
      </c>
      <c r="D1863" s="53">
        <v>9</v>
      </c>
      <c r="E1863" s="54">
        <v>12523.86</v>
      </c>
    </row>
    <row r="1864" spans="1:5" ht="12" customHeight="1">
      <c r="A1864" s="508"/>
      <c r="B1864" s="508"/>
      <c r="C1864" s="52" t="s">
        <v>557</v>
      </c>
      <c r="D1864" s="53">
        <v>1</v>
      </c>
      <c r="E1864" s="54">
        <v>449.20000000000005</v>
      </c>
    </row>
    <row r="1865" spans="1:5" ht="12" customHeight="1">
      <c r="A1865" s="508"/>
      <c r="B1865" s="508"/>
      <c r="C1865" s="52" t="s">
        <v>422</v>
      </c>
      <c r="D1865" s="53">
        <v>1</v>
      </c>
      <c r="E1865" s="54">
        <v>891.02</v>
      </c>
    </row>
    <row r="1866" spans="1:5" ht="12" customHeight="1">
      <c r="A1866" s="508"/>
      <c r="B1866" s="508"/>
      <c r="C1866" s="52" t="s">
        <v>424</v>
      </c>
      <c r="D1866" s="53">
        <v>12</v>
      </c>
      <c r="E1866" s="54">
        <v>15216.72</v>
      </c>
    </row>
    <row r="1867" spans="1:5" ht="12" customHeight="1">
      <c r="A1867" s="508"/>
      <c r="B1867" s="508"/>
      <c r="C1867" s="52" t="s">
        <v>426</v>
      </c>
      <c r="D1867" s="53">
        <v>1</v>
      </c>
      <c r="E1867" s="54">
        <v>1057.8800000000001</v>
      </c>
    </row>
    <row r="1868" spans="1:5" ht="12" customHeight="1">
      <c r="A1868" s="508"/>
      <c r="B1868" s="508"/>
      <c r="C1868" s="52" t="s">
        <v>589</v>
      </c>
      <c r="D1868" s="53">
        <v>1</v>
      </c>
      <c r="E1868" s="54">
        <v>720.14</v>
      </c>
    </row>
    <row r="1869" spans="1:5" ht="12" customHeight="1">
      <c r="A1869" s="508"/>
      <c r="B1869" s="507" t="s">
        <v>965</v>
      </c>
      <c r="C1869" s="507"/>
      <c r="D1869" s="55">
        <f>SUM(D1863:D1868)</f>
        <v>25</v>
      </c>
      <c r="E1869" s="56">
        <v>30858.820000000003</v>
      </c>
    </row>
    <row r="1870" spans="1:5" ht="12" customHeight="1">
      <c r="A1870" s="508"/>
      <c r="B1870" s="508" t="s">
        <v>247</v>
      </c>
      <c r="C1870" s="52" t="s">
        <v>463</v>
      </c>
      <c r="D1870" s="53">
        <v>4</v>
      </c>
      <c r="E1870" s="54">
        <v>2785.44</v>
      </c>
    </row>
    <row r="1871" spans="1:5" ht="12" customHeight="1">
      <c r="A1871" s="508"/>
      <c r="B1871" s="508"/>
      <c r="C1871" s="52" t="s">
        <v>419</v>
      </c>
      <c r="D1871" s="53">
        <v>19</v>
      </c>
      <c r="E1871" s="54">
        <v>26439.260000000002</v>
      </c>
    </row>
    <row r="1872" spans="1:5" ht="12" customHeight="1">
      <c r="A1872" s="508"/>
      <c r="B1872" s="508"/>
      <c r="C1872" s="52" t="s">
        <v>420</v>
      </c>
      <c r="D1872" s="53">
        <v>1</v>
      </c>
      <c r="E1872" s="54">
        <v>631.88</v>
      </c>
    </row>
    <row r="1873" spans="1:5" ht="12" customHeight="1">
      <c r="A1873" s="508"/>
      <c r="B1873" s="508"/>
      <c r="C1873" s="52" t="s">
        <v>433</v>
      </c>
      <c r="D1873" s="53">
        <v>1</v>
      </c>
      <c r="E1873" s="54">
        <v>1119.74</v>
      </c>
    </row>
    <row r="1874" spans="1:5" ht="12" customHeight="1">
      <c r="A1874" s="508"/>
      <c r="B1874" s="508"/>
      <c r="C1874" s="52" t="s">
        <v>421</v>
      </c>
      <c r="D1874" s="53">
        <v>1</v>
      </c>
      <c r="E1874" s="54">
        <v>1079.8400000000001</v>
      </c>
    </row>
    <row r="1875" spans="1:5" ht="12" customHeight="1">
      <c r="A1875" s="508"/>
      <c r="B1875" s="508"/>
      <c r="C1875" s="52" t="s">
        <v>436</v>
      </c>
      <c r="D1875" s="53">
        <v>4</v>
      </c>
      <c r="E1875" s="54">
        <v>3408.16</v>
      </c>
    </row>
    <row r="1876" spans="1:5" ht="12" customHeight="1">
      <c r="A1876" s="508"/>
      <c r="B1876" s="508"/>
      <c r="C1876" s="52" t="s">
        <v>437</v>
      </c>
      <c r="D1876" s="53">
        <v>2</v>
      </c>
      <c r="E1876" s="54">
        <v>1739.96</v>
      </c>
    </row>
    <row r="1877" spans="1:5" ht="12" customHeight="1">
      <c r="A1877" s="508"/>
      <c r="B1877" s="508"/>
      <c r="C1877" s="52" t="s">
        <v>424</v>
      </c>
      <c r="D1877" s="53">
        <v>13</v>
      </c>
      <c r="E1877" s="54">
        <v>16484.78</v>
      </c>
    </row>
    <row r="1878" spans="1:5" ht="12" customHeight="1">
      <c r="A1878" s="508"/>
      <c r="B1878" s="508"/>
      <c r="C1878" s="52" t="s">
        <v>426</v>
      </c>
      <c r="D1878" s="53">
        <v>2</v>
      </c>
      <c r="E1878" s="54">
        <v>2115.7600000000002</v>
      </c>
    </row>
    <row r="1879" spans="1:5" ht="12" customHeight="1">
      <c r="A1879" s="508"/>
      <c r="B1879" s="507" t="s">
        <v>755</v>
      </c>
      <c r="C1879" s="507"/>
      <c r="D1879" s="55">
        <f>SUM(D1870:D1878)</f>
        <v>47</v>
      </c>
      <c r="E1879" s="56">
        <v>55804.820000000007</v>
      </c>
    </row>
    <row r="1880" spans="1:5" ht="12" customHeight="1">
      <c r="A1880" s="508"/>
      <c r="B1880" s="508" t="s">
        <v>248</v>
      </c>
      <c r="C1880" s="52" t="s">
        <v>449</v>
      </c>
      <c r="D1880" s="53">
        <v>3</v>
      </c>
      <c r="E1880" s="54">
        <v>4158.2999999999993</v>
      </c>
    </row>
    <row r="1881" spans="1:5" ht="12" customHeight="1">
      <c r="A1881" s="508"/>
      <c r="B1881" s="508"/>
      <c r="C1881" s="52" t="s">
        <v>457</v>
      </c>
      <c r="D1881" s="53">
        <v>8</v>
      </c>
      <c r="E1881" s="54">
        <v>3779.44</v>
      </c>
    </row>
    <row r="1882" spans="1:5" ht="12" customHeight="1">
      <c r="A1882" s="508"/>
      <c r="B1882" s="508"/>
      <c r="C1882" s="52" t="s">
        <v>557</v>
      </c>
      <c r="D1882" s="53">
        <v>1</v>
      </c>
      <c r="E1882" s="54">
        <v>449.20000000000005</v>
      </c>
    </row>
    <row r="1883" spans="1:5" ht="12" customHeight="1">
      <c r="A1883" s="508"/>
      <c r="B1883" s="508"/>
      <c r="C1883" s="52" t="s">
        <v>420</v>
      </c>
      <c r="D1883" s="53">
        <v>4</v>
      </c>
      <c r="E1883" s="54">
        <v>2527.52</v>
      </c>
    </row>
    <row r="1884" spans="1:5" ht="12" customHeight="1">
      <c r="A1884" s="508"/>
      <c r="B1884" s="508"/>
      <c r="C1884" s="52" t="s">
        <v>433</v>
      </c>
      <c r="D1884" s="53">
        <v>2</v>
      </c>
      <c r="E1884" s="54">
        <v>2239.48</v>
      </c>
    </row>
    <row r="1885" spans="1:5" ht="12" customHeight="1">
      <c r="A1885" s="508"/>
      <c r="B1885" s="508"/>
      <c r="C1885" s="52" t="s">
        <v>421</v>
      </c>
      <c r="D1885" s="53">
        <v>4</v>
      </c>
      <c r="E1885" s="54">
        <v>4319.3600000000006</v>
      </c>
    </row>
    <row r="1886" spans="1:5" ht="12" customHeight="1">
      <c r="A1886" s="508"/>
      <c r="B1886" s="508"/>
      <c r="C1886" s="52" t="s">
        <v>436</v>
      </c>
      <c r="D1886" s="53">
        <v>3</v>
      </c>
      <c r="E1886" s="54">
        <v>2556.12</v>
      </c>
    </row>
    <row r="1887" spans="1:5" ht="12" customHeight="1">
      <c r="A1887" s="508"/>
      <c r="B1887" s="508"/>
      <c r="C1887" s="52" t="s">
        <v>422</v>
      </c>
      <c r="D1887" s="53">
        <v>7</v>
      </c>
      <c r="E1887" s="54">
        <v>6237.1399999999994</v>
      </c>
    </row>
    <row r="1888" spans="1:5" ht="12" customHeight="1">
      <c r="A1888" s="508"/>
      <c r="B1888" s="508"/>
      <c r="C1888" s="52" t="s">
        <v>437</v>
      </c>
      <c r="D1888" s="53">
        <v>1</v>
      </c>
      <c r="E1888" s="54">
        <v>869.98</v>
      </c>
    </row>
    <row r="1889" spans="1:5" ht="12" customHeight="1">
      <c r="A1889" s="508"/>
      <c r="B1889" s="508"/>
      <c r="C1889" s="52" t="s">
        <v>493</v>
      </c>
      <c r="D1889" s="53">
        <v>3</v>
      </c>
      <c r="E1889" s="54">
        <v>2261.6999999999998</v>
      </c>
    </row>
    <row r="1890" spans="1:5" ht="12" customHeight="1">
      <c r="A1890" s="508"/>
      <c r="B1890" s="508"/>
      <c r="C1890" s="52" t="s">
        <v>515</v>
      </c>
      <c r="D1890" s="53">
        <v>1</v>
      </c>
      <c r="E1890" s="54">
        <v>360.65999999999997</v>
      </c>
    </row>
    <row r="1891" spans="1:5" ht="12" customHeight="1">
      <c r="A1891" s="508"/>
      <c r="B1891" s="508"/>
      <c r="C1891" s="52" t="s">
        <v>424</v>
      </c>
      <c r="D1891" s="53">
        <v>3</v>
      </c>
      <c r="E1891" s="54">
        <v>3804.18</v>
      </c>
    </row>
    <row r="1892" spans="1:5" ht="12" customHeight="1">
      <c r="A1892" s="508"/>
      <c r="B1892" s="508"/>
      <c r="C1892" s="52" t="s">
        <v>425</v>
      </c>
      <c r="D1892" s="53">
        <v>16</v>
      </c>
      <c r="E1892" s="54">
        <v>5424.32</v>
      </c>
    </row>
    <row r="1893" spans="1:5" ht="12" customHeight="1">
      <c r="A1893" s="508"/>
      <c r="B1893" s="508"/>
      <c r="C1893" s="52" t="s">
        <v>494</v>
      </c>
      <c r="D1893" s="53">
        <v>1</v>
      </c>
      <c r="E1893" s="54">
        <v>139.96</v>
      </c>
    </row>
    <row r="1894" spans="1:5" ht="12" customHeight="1">
      <c r="A1894" s="508"/>
      <c r="B1894" s="508"/>
      <c r="C1894" s="52" t="s">
        <v>426</v>
      </c>
      <c r="D1894" s="53">
        <v>2</v>
      </c>
      <c r="E1894" s="54">
        <v>2115.7600000000002</v>
      </c>
    </row>
    <row r="1895" spans="1:5" ht="12" customHeight="1">
      <c r="A1895" s="508"/>
      <c r="B1895" s="508"/>
      <c r="C1895" s="52" t="s">
        <v>453</v>
      </c>
      <c r="D1895" s="53">
        <v>1</v>
      </c>
      <c r="E1895" s="54">
        <v>874.92000000000007</v>
      </c>
    </row>
    <row r="1896" spans="1:5" ht="12" customHeight="1">
      <c r="A1896" s="508"/>
      <c r="B1896" s="508"/>
      <c r="C1896" s="52" t="s">
        <v>455</v>
      </c>
      <c r="D1896" s="53">
        <v>2</v>
      </c>
      <c r="E1896" s="54">
        <v>876.48</v>
      </c>
    </row>
    <row r="1897" spans="1:5" ht="12" customHeight="1">
      <c r="A1897" s="508"/>
      <c r="B1897" s="508"/>
      <c r="C1897" s="52" t="s">
        <v>429</v>
      </c>
      <c r="D1897" s="53">
        <v>1</v>
      </c>
      <c r="E1897" s="54">
        <v>513.94000000000005</v>
      </c>
    </row>
    <row r="1898" spans="1:5" ht="12" customHeight="1">
      <c r="A1898" s="508"/>
      <c r="B1898" s="507" t="s">
        <v>756</v>
      </c>
      <c r="C1898" s="507"/>
      <c r="D1898" s="55">
        <f>SUM(D1880:D1897)</f>
        <v>63</v>
      </c>
      <c r="E1898" s="56">
        <v>43508.460000000006</v>
      </c>
    </row>
    <row r="1899" spans="1:5" ht="12" customHeight="1">
      <c r="A1899" s="509" t="s">
        <v>966</v>
      </c>
      <c r="B1899" s="509"/>
      <c r="C1899" s="509"/>
      <c r="D1899" s="55">
        <f>D1898+D1879+D1869+D1862+D1855+D1853+D1849+D1839+D1821+D1818+D1802+D1798+D1792</f>
        <v>347</v>
      </c>
      <c r="E1899" s="65">
        <f>E1898+E1879+E1869+E1862+E1855+E1853+E1849+E1839+E1821+E1818+E1802+E1798+E1792</f>
        <v>369919.95999999996</v>
      </c>
    </row>
    <row r="1900" spans="1:5" ht="12" customHeight="1">
      <c r="A1900" s="508" t="s">
        <v>250</v>
      </c>
      <c r="B1900" s="508" t="s">
        <v>251</v>
      </c>
      <c r="C1900" s="52" t="s">
        <v>463</v>
      </c>
      <c r="D1900" s="53">
        <v>1</v>
      </c>
      <c r="E1900" s="54">
        <v>696.36</v>
      </c>
    </row>
    <row r="1901" spans="1:5" ht="12" customHeight="1">
      <c r="A1901" s="508"/>
      <c r="B1901" s="508"/>
      <c r="C1901" s="52" t="s">
        <v>419</v>
      </c>
      <c r="D1901" s="53">
        <v>1</v>
      </c>
      <c r="E1901" s="54">
        <v>1391.54</v>
      </c>
    </row>
    <row r="1902" spans="1:5" ht="12" customHeight="1">
      <c r="A1902" s="508"/>
      <c r="B1902" s="508"/>
      <c r="C1902" s="52" t="s">
        <v>449</v>
      </c>
      <c r="D1902" s="53">
        <v>1</v>
      </c>
      <c r="E1902" s="54">
        <v>1386.1</v>
      </c>
    </row>
    <row r="1903" spans="1:5" ht="12" customHeight="1">
      <c r="A1903" s="508"/>
      <c r="B1903" s="508"/>
      <c r="C1903" s="52" t="s">
        <v>420</v>
      </c>
      <c r="D1903" s="53">
        <v>1</v>
      </c>
      <c r="E1903" s="54">
        <v>631.88</v>
      </c>
    </row>
    <row r="1904" spans="1:5" ht="12" customHeight="1">
      <c r="A1904" s="508"/>
      <c r="B1904" s="508"/>
      <c r="C1904" s="52" t="s">
        <v>436</v>
      </c>
      <c r="D1904" s="53">
        <v>1</v>
      </c>
      <c r="E1904" s="54">
        <v>852.04</v>
      </c>
    </row>
    <row r="1905" spans="1:5" ht="12" customHeight="1">
      <c r="A1905" s="508"/>
      <c r="B1905" s="507" t="s">
        <v>757</v>
      </c>
      <c r="C1905" s="507"/>
      <c r="D1905" s="55">
        <v>5</v>
      </c>
      <c r="E1905" s="56">
        <v>4957.92</v>
      </c>
    </row>
    <row r="1906" spans="1:5" ht="12" customHeight="1">
      <c r="A1906" s="508"/>
      <c r="B1906" s="508" t="s">
        <v>252</v>
      </c>
      <c r="C1906" s="52" t="s">
        <v>518</v>
      </c>
      <c r="D1906" s="53">
        <v>1</v>
      </c>
      <c r="E1906" s="54">
        <v>3082.6800000000003</v>
      </c>
    </row>
    <row r="1907" spans="1:5" ht="12" customHeight="1">
      <c r="A1907" s="508"/>
      <c r="B1907" s="508"/>
      <c r="C1907" s="52" t="s">
        <v>528</v>
      </c>
      <c r="D1907" s="53">
        <v>1</v>
      </c>
      <c r="E1907" s="54">
        <v>723.08</v>
      </c>
    </row>
    <row r="1908" spans="1:5" ht="12" customHeight="1">
      <c r="A1908" s="508"/>
      <c r="B1908" s="508"/>
      <c r="C1908" s="52" t="s">
        <v>424</v>
      </c>
      <c r="D1908" s="53">
        <v>1</v>
      </c>
      <c r="E1908" s="54">
        <v>1268.06</v>
      </c>
    </row>
    <row r="1909" spans="1:5" ht="12" customHeight="1">
      <c r="A1909" s="508"/>
      <c r="B1909" s="508"/>
      <c r="C1909" s="52" t="s">
        <v>455</v>
      </c>
      <c r="D1909" s="53">
        <v>4</v>
      </c>
      <c r="E1909" s="54">
        <v>1752.96</v>
      </c>
    </row>
    <row r="1910" spans="1:5" ht="12" customHeight="1">
      <c r="A1910" s="508"/>
      <c r="B1910" s="508"/>
      <c r="C1910" s="52" t="s">
        <v>427</v>
      </c>
      <c r="D1910" s="53">
        <v>1</v>
      </c>
      <c r="E1910" s="54">
        <v>2003.42</v>
      </c>
    </row>
    <row r="1911" spans="1:5" ht="12" customHeight="1">
      <c r="A1911" s="508"/>
      <c r="B1911" s="508"/>
      <c r="C1911" s="52" t="s">
        <v>498</v>
      </c>
      <c r="D1911" s="53">
        <v>1</v>
      </c>
      <c r="E1911" s="54">
        <v>591.5</v>
      </c>
    </row>
    <row r="1912" spans="1:5" ht="12" customHeight="1">
      <c r="A1912" s="508"/>
      <c r="B1912" s="507" t="s">
        <v>758</v>
      </c>
      <c r="C1912" s="507"/>
      <c r="D1912" s="55">
        <v>9</v>
      </c>
      <c r="E1912" s="56">
        <v>9421.7000000000007</v>
      </c>
    </row>
    <row r="1913" spans="1:5" ht="12" customHeight="1">
      <c r="A1913" s="508"/>
      <c r="B1913" s="508" t="s">
        <v>253</v>
      </c>
      <c r="C1913" s="52" t="s">
        <v>419</v>
      </c>
      <c r="D1913" s="53">
        <v>4</v>
      </c>
      <c r="E1913" s="54">
        <v>5566.16</v>
      </c>
    </row>
    <row r="1914" spans="1:5" ht="12" customHeight="1">
      <c r="A1914" s="508"/>
      <c r="B1914" s="508"/>
      <c r="C1914" s="52" t="s">
        <v>449</v>
      </c>
      <c r="D1914" s="53">
        <v>2</v>
      </c>
      <c r="E1914" s="54">
        <v>2772.2</v>
      </c>
    </row>
    <row r="1915" spans="1:5" ht="12" customHeight="1">
      <c r="A1915" s="508"/>
      <c r="B1915" s="508"/>
      <c r="C1915" s="52" t="s">
        <v>433</v>
      </c>
      <c r="D1915" s="53">
        <v>1</v>
      </c>
      <c r="E1915" s="54">
        <v>1119.74</v>
      </c>
    </row>
    <row r="1916" spans="1:5" ht="12" customHeight="1">
      <c r="A1916" s="508"/>
      <c r="B1916" s="508"/>
      <c r="C1916" s="52" t="s">
        <v>528</v>
      </c>
      <c r="D1916" s="53">
        <v>2</v>
      </c>
      <c r="E1916" s="54">
        <v>1446.16</v>
      </c>
    </row>
    <row r="1917" spans="1:5" ht="12" customHeight="1">
      <c r="A1917" s="508"/>
      <c r="B1917" s="508"/>
      <c r="C1917" s="52" t="s">
        <v>436</v>
      </c>
      <c r="D1917" s="53">
        <v>5</v>
      </c>
      <c r="E1917" s="54">
        <v>4260.2</v>
      </c>
    </row>
    <row r="1918" spans="1:5" ht="12" customHeight="1">
      <c r="A1918" s="508"/>
      <c r="B1918" s="508"/>
      <c r="C1918" s="52" t="s">
        <v>422</v>
      </c>
      <c r="D1918" s="53">
        <v>10</v>
      </c>
      <c r="E1918" s="54">
        <v>8910.2000000000007</v>
      </c>
    </row>
    <row r="1919" spans="1:5" ht="12" customHeight="1">
      <c r="A1919" s="508"/>
      <c r="B1919" s="508"/>
      <c r="C1919" s="52" t="s">
        <v>437</v>
      </c>
      <c r="D1919" s="53">
        <v>6</v>
      </c>
      <c r="E1919" s="54">
        <v>5219.88</v>
      </c>
    </row>
    <row r="1920" spans="1:5" ht="12" customHeight="1">
      <c r="A1920" s="508"/>
      <c r="B1920" s="508"/>
      <c r="C1920" s="52" t="s">
        <v>424</v>
      </c>
      <c r="D1920" s="53">
        <v>1</v>
      </c>
      <c r="E1920" s="54">
        <v>1268.06</v>
      </c>
    </row>
    <row r="1921" spans="1:5" ht="12" customHeight="1">
      <c r="A1921" s="508"/>
      <c r="B1921" s="508"/>
      <c r="C1921" s="52" t="s">
        <v>426</v>
      </c>
      <c r="D1921" s="53">
        <v>2</v>
      </c>
      <c r="E1921" s="54">
        <v>2115.7600000000002</v>
      </c>
    </row>
    <row r="1922" spans="1:5" ht="12" customHeight="1">
      <c r="A1922" s="508"/>
      <c r="B1922" s="508"/>
      <c r="C1922" s="52" t="s">
        <v>453</v>
      </c>
      <c r="D1922" s="53">
        <v>5</v>
      </c>
      <c r="E1922" s="54">
        <v>4374.6000000000004</v>
      </c>
    </row>
    <row r="1923" spans="1:5" ht="12" customHeight="1">
      <c r="A1923" s="508"/>
      <c r="B1923" s="508"/>
      <c r="C1923" s="52" t="s">
        <v>445</v>
      </c>
      <c r="D1923" s="53">
        <v>2</v>
      </c>
      <c r="E1923" s="54">
        <v>2378.7200000000003</v>
      </c>
    </row>
    <row r="1924" spans="1:5" ht="12" customHeight="1">
      <c r="A1924" s="508"/>
      <c r="B1924" s="507" t="s">
        <v>967</v>
      </c>
      <c r="C1924" s="507"/>
      <c r="D1924" s="55">
        <v>40</v>
      </c>
      <c r="E1924" s="56">
        <v>39431.68</v>
      </c>
    </row>
    <row r="1925" spans="1:5" ht="12" customHeight="1">
      <c r="A1925" s="508"/>
      <c r="B1925" s="508" t="s">
        <v>254</v>
      </c>
      <c r="C1925" s="52" t="s">
        <v>419</v>
      </c>
      <c r="D1925" s="53">
        <v>1</v>
      </c>
      <c r="E1925" s="54">
        <v>1391.54</v>
      </c>
    </row>
    <row r="1926" spans="1:5" ht="12" customHeight="1">
      <c r="A1926" s="508"/>
      <c r="B1926" s="508"/>
      <c r="C1926" s="52" t="s">
        <v>515</v>
      </c>
      <c r="D1926" s="53">
        <v>1</v>
      </c>
      <c r="E1926" s="54">
        <v>360.65999999999997</v>
      </c>
    </row>
    <row r="1927" spans="1:5" ht="12" customHeight="1">
      <c r="A1927" s="508"/>
      <c r="B1927" s="508"/>
      <c r="C1927" s="52" t="s">
        <v>424</v>
      </c>
      <c r="D1927" s="53">
        <v>1</v>
      </c>
      <c r="E1927" s="54">
        <v>1268.06</v>
      </c>
    </row>
    <row r="1928" spans="1:5" ht="12" customHeight="1">
      <c r="A1928" s="508"/>
      <c r="B1928" s="507" t="s">
        <v>968</v>
      </c>
      <c r="C1928" s="507"/>
      <c r="D1928" s="55">
        <v>3</v>
      </c>
      <c r="E1928" s="56">
        <v>3020.2599999999998</v>
      </c>
    </row>
    <row r="1929" spans="1:5" ht="12" customHeight="1">
      <c r="A1929" s="508"/>
      <c r="B1929" s="508" t="s">
        <v>255</v>
      </c>
      <c r="C1929" s="52" t="s">
        <v>463</v>
      </c>
      <c r="D1929" s="53">
        <v>6</v>
      </c>
      <c r="E1929" s="54">
        <v>4178.16</v>
      </c>
    </row>
    <row r="1930" spans="1:5" ht="12" customHeight="1">
      <c r="A1930" s="508"/>
      <c r="B1930" s="508"/>
      <c r="C1930" s="52" t="s">
        <v>418</v>
      </c>
      <c r="D1930" s="53">
        <v>3</v>
      </c>
      <c r="E1930" s="54">
        <v>1839.42</v>
      </c>
    </row>
    <row r="1931" spans="1:5" ht="12" customHeight="1">
      <c r="A1931" s="508"/>
      <c r="B1931" s="508"/>
      <c r="C1931" s="52" t="s">
        <v>464</v>
      </c>
      <c r="D1931" s="53">
        <v>4</v>
      </c>
      <c r="E1931" s="54">
        <v>2697.76</v>
      </c>
    </row>
    <row r="1932" spans="1:5" ht="12" customHeight="1">
      <c r="A1932" s="508"/>
      <c r="B1932" s="508"/>
      <c r="C1932" s="52" t="s">
        <v>419</v>
      </c>
      <c r="D1932" s="53">
        <v>10</v>
      </c>
      <c r="E1932" s="54">
        <v>13915.4</v>
      </c>
    </row>
    <row r="1933" spans="1:5" ht="12" customHeight="1">
      <c r="A1933" s="508"/>
      <c r="B1933" s="508"/>
      <c r="C1933" s="52" t="s">
        <v>457</v>
      </c>
      <c r="D1933" s="53">
        <v>3</v>
      </c>
      <c r="E1933" s="54">
        <v>1417.29</v>
      </c>
    </row>
    <row r="1934" spans="1:5" ht="12" customHeight="1">
      <c r="A1934" s="508"/>
      <c r="B1934" s="508"/>
      <c r="C1934" s="52" t="s">
        <v>557</v>
      </c>
      <c r="D1934" s="53">
        <v>10</v>
      </c>
      <c r="E1934" s="54">
        <v>4492</v>
      </c>
    </row>
    <row r="1935" spans="1:5" ht="12" customHeight="1">
      <c r="A1935" s="508"/>
      <c r="B1935" s="508"/>
      <c r="C1935" s="52" t="s">
        <v>467</v>
      </c>
      <c r="D1935" s="53">
        <v>1</v>
      </c>
      <c r="E1935" s="54">
        <v>372.53999999999996</v>
      </c>
    </row>
    <row r="1936" spans="1:5" ht="12" customHeight="1">
      <c r="A1936" s="508"/>
      <c r="B1936" s="508"/>
      <c r="C1936" s="52" t="s">
        <v>703</v>
      </c>
      <c r="D1936" s="53">
        <v>1</v>
      </c>
      <c r="E1936" s="54">
        <v>970.74</v>
      </c>
    </row>
    <row r="1937" spans="1:5" ht="12" customHeight="1">
      <c r="A1937" s="508"/>
      <c r="B1937" s="508"/>
      <c r="C1937" s="52" t="s">
        <v>492</v>
      </c>
      <c r="D1937" s="53">
        <v>1</v>
      </c>
      <c r="E1937" s="54">
        <v>508.24</v>
      </c>
    </row>
    <row r="1938" spans="1:5" ht="12" customHeight="1">
      <c r="A1938" s="508"/>
      <c r="B1938" s="508"/>
      <c r="C1938" s="52" t="s">
        <v>420</v>
      </c>
      <c r="D1938" s="53">
        <v>10</v>
      </c>
      <c r="E1938" s="54">
        <v>6318.8</v>
      </c>
    </row>
    <row r="1939" spans="1:5" ht="12" customHeight="1">
      <c r="A1939" s="508"/>
      <c r="B1939" s="508"/>
      <c r="C1939" s="52" t="s">
        <v>421</v>
      </c>
      <c r="D1939" s="53">
        <v>7</v>
      </c>
      <c r="E1939" s="54">
        <v>7558.880000000001</v>
      </c>
    </row>
    <row r="1940" spans="1:5" ht="12" customHeight="1">
      <c r="A1940" s="508"/>
      <c r="B1940" s="508"/>
      <c r="C1940" s="52" t="s">
        <v>436</v>
      </c>
      <c r="D1940" s="53">
        <v>22</v>
      </c>
      <c r="E1940" s="54">
        <v>18744.879999999997</v>
      </c>
    </row>
    <row r="1941" spans="1:5" ht="12" customHeight="1">
      <c r="A1941" s="508"/>
      <c r="B1941" s="508"/>
      <c r="C1941" s="52" t="s">
        <v>422</v>
      </c>
      <c r="D1941" s="53">
        <v>1</v>
      </c>
      <c r="E1941" s="54">
        <v>891.02</v>
      </c>
    </row>
    <row r="1942" spans="1:5" ht="12" customHeight="1">
      <c r="A1942" s="508"/>
      <c r="B1942" s="508"/>
      <c r="C1942" s="52" t="s">
        <v>437</v>
      </c>
      <c r="D1942" s="53">
        <v>1</v>
      </c>
      <c r="E1942" s="54">
        <v>869.98</v>
      </c>
    </row>
    <row r="1943" spans="1:5" ht="12" customHeight="1">
      <c r="A1943" s="508"/>
      <c r="B1943" s="508"/>
      <c r="C1943" s="52" t="s">
        <v>424</v>
      </c>
      <c r="D1943" s="53">
        <v>3</v>
      </c>
      <c r="E1943" s="54">
        <v>3804.18</v>
      </c>
    </row>
    <row r="1944" spans="1:5" ht="12" customHeight="1">
      <c r="A1944" s="508"/>
      <c r="B1944" s="508"/>
      <c r="C1944" s="52" t="s">
        <v>425</v>
      </c>
      <c r="D1944" s="53">
        <v>15</v>
      </c>
      <c r="E1944" s="54">
        <v>5085.2999999999993</v>
      </c>
    </row>
    <row r="1945" spans="1:5" ht="12" customHeight="1">
      <c r="A1945" s="508"/>
      <c r="B1945" s="508"/>
      <c r="C1945" s="52" t="s">
        <v>511</v>
      </c>
      <c r="D1945" s="53">
        <v>2</v>
      </c>
      <c r="E1945" s="54">
        <v>773.74</v>
      </c>
    </row>
    <row r="1946" spans="1:5" ht="12" customHeight="1">
      <c r="A1946" s="508"/>
      <c r="B1946" s="508"/>
      <c r="C1946" s="52" t="s">
        <v>426</v>
      </c>
      <c r="D1946" s="53">
        <v>9</v>
      </c>
      <c r="E1946" s="54">
        <v>9520.9200000000019</v>
      </c>
    </row>
    <row r="1947" spans="1:5" ht="12" customHeight="1">
      <c r="A1947" s="508"/>
      <c r="B1947" s="508"/>
      <c r="C1947" s="52" t="s">
        <v>472</v>
      </c>
      <c r="D1947" s="53">
        <v>1</v>
      </c>
      <c r="E1947" s="54">
        <v>1636.48</v>
      </c>
    </row>
    <row r="1948" spans="1:5" ht="12" customHeight="1">
      <c r="A1948" s="508"/>
      <c r="B1948" s="508"/>
      <c r="C1948" s="52" t="s">
        <v>454</v>
      </c>
      <c r="D1948" s="53">
        <v>3</v>
      </c>
      <c r="E1948" s="54">
        <v>1529.58</v>
      </c>
    </row>
    <row r="1949" spans="1:5" ht="12" customHeight="1">
      <c r="A1949" s="508"/>
      <c r="B1949" s="508"/>
      <c r="C1949" s="52" t="s">
        <v>533</v>
      </c>
      <c r="D1949" s="53">
        <v>4</v>
      </c>
      <c r="E1949" s="54">
        <v>2056.6799999999998</v>
      </c>
    </row>
    <row r="1950" spans="1:5" ht="12" customHeight="1">
      <c r="A1950" s="508"/>
      <c r="B1950" s="508"/>
      <c r="C1950" s="52" t="s">
        <v>455</v>
      </c>
      <c r="D1950" s="53">
        <v>3</v>
      </c>
      <c r="E1950" s="54">
        <v>1314.72</v>
      </c>
    </row>
    <row r="1951" spans="1:5" ht="12" customHeight="1">
      <c r="A1951" s="508"/>
      <c r="B1951" s="508"/>
      <c r="C1951" s="52" t="s">
        <v>534</v>
      </c>
      <c r="D1951" s="53">
        <v>1</v>
      </c>
      <c r="E1951" s="54">
        <v>409.55</v>
      </c>
    </row>
    <row r="1952" spans="1:5" ht="12" customHeight="1">
      <c r="A1952" s="508"/>
      <c r="B1952" s="508"/>
      <c r="C1952" s="52" t="s">
        <v>439</v>
      </c>
      <c r="D1952" s="53">
        <v>2</v>
      </c>
      <c r="E1952" s="54">
        <v>1805.48</v>
      </c>
    </row>
    <row r="1953" spans="1:5" ht="12" customHeight="1">
      <c r="A1953" s="508"/>
      <c r="B1953" s="508"/>
      <c r="C1953" s="52" t="s">
        <v>536</v>
      </c>
      <c r="D1953" s="53">
        <v>1</v>
      </c>
      <c r="E1953" s="54">
        <v>419.97</v>
      </c>
    </row>
    <row r="1954" spans="1:5" ht="12" customHeight="1">
      <c r="A1954" s="508"/>
      <c r="B1954" s="508"/>
      <c r="C1954" s="52" t="s">
        <v>474</v>
      </c>
      <c r="D1954" s="53">
        <v>13</v>
      </c>
      <c r="E1954" s="54">
        <v>15133.039999999999</v>
      </c>
    </row>
    <row r="1955" spans="1:5" ht="12" customHeight="1">
      <c r="A1955" s="508"/>
      <c r="B1955" s="508"/>
      <c r="C1955" s="52" t="s">
        <v>430</v>
      </c>
      <c r="D1955" s="53">
        <v>3</v>
      </c>
      <c r="E1955" s="54">
        <v>919.41000000000008</v>
      </c>
    </row>
    <row r="1956" spans="1:5" ht="12" customHeight="1">
      <c r="A1956" s="508"/>
      <c r="B1956" s="507" t="s">
        <v>760</v>
      </c>
      <c r="C1956" s="507"/>
      <c r="D1956" s="55">
        <f>SUM(D1929:D1955)</f>
        <v>140</v>
      </c>
      <c r="E1956" s="56">
        <v>109184.16</v>
      </c>
    </row>
    <row r="1957" spans="1:5" ht="12" customHeight="1">
      <c r="A1957" s="508"/>
      <c r="B1957" s="508" t="s">
        <v>256</v>
      </c>
      <c r="C1957" s="52" t="s">
        <v>419</v>
      </c>
      <c r="D1957" s="53">
        <v>2</v>
      </c>
      <c r="E1957" s="54">
        <v>2783.08</v>
      </c>
    </row>
    <row r="1958" spans="1:5" ht="12" customHeight="1">
      <c r="A1958" s="508"/>
      <c r="B1958" s="508"/>
      <c r="C1958" s="52" t="s">
        <v>491</v>
      </c>
      <c r="D1958" s="53">
        <v>2</v>
      </c>
      <c r="E1958" s="54">
        <v>1286</v>
      </c>
    </row>
    <row r="1959" spans="1:5" ht="12" customHeight="1">
      <c r="A1959" s="508"/>
      <c r="B1959" s="508"/>
      <c r="C1959" s="52" t="s">
        <v>437</v>
      </c>
      <c r="D1959" s="53">
        <v>3</v>
      </c>
      <c r="E1959" s="54">
        <v>2609.94</v>
      </c>
    </row>
    <row r="1960" spans="1:5" ht="12" customHeight="1">
      <c r="A1960" s="508"/>
      <c r="B1960" s="508"/>
      <c r="C1960" s="52" t="s">
        <v>423</v>
      </c>
      <c r="D1960" s="53">
        <v>1</v>
      </c>
      <c r="E1960" s="54">
        <v>920.16000000000008</v>
      </c>
    </row>
    <row r="1961" spans="1:5" ht="12" customHeight="1">
      <c r="A1961" s="508"/>
      <c r="B1961" s="508"/>
      <c r="C1961" s="52" t="s">
        <v>424</v>
      </c>
      <c r="D1961" s="53">
        <v>3</v>
      </c>
      <c r="E1961" s="54">
        <v>3804.18</v>
      </c>
    </row>
    <row r="1962" spans="1:5" ht="12" customHeight="1">
      <c r="A1962" s="508"/>
      <c r="B1962" s="508"/>
      <c r="C1962" s="52" t="s">
        <v>426</v>
      </c>
      <c r="D1962" s="53">
        <v>1</v>
      </c>
      <c r="E1962" s="54">
        <v>1057.8800000000001</v>
      </c>
    </row>
    <row r="1963" spans="1:5" ht="12" customHeight="1">
      <c r="A1963" s="508"/>
      <c r="B1963" s="508"/>
      <c r="C1963" s="52" t="s">
        <v>430</v>
      </c>
      <c r="D1963" s="53">
        <v>1</v>
      </c>
      <c r="E1963" s="54">
        <v>306.47000000000003</v>
      </c>
    </row>
    <row r="1964" spans="1:5" ht="12" customHeight="1">
      <c r="A1964" s="508"/>
      <c r="B1964" s="507" t="s">
        <v>969</v>
      </c>
      <c r="C1964" s="507"/>
      <c r="D1964" s="55">
        <v>13</v>
      </c>
      <c r="E1964" s="56">
        <v>12767.710000000001</v>
      </c>
    </row>
    <row r="1965" spans="1:5" ht="12" customHeight="1">
      <c r="A1965" s="508"/>
      <c r="B1965" s="508" t="s">
        <v>257</v>
      </c>
      <c r="C1965" s="52" t="s">
        <v>464</v>
      </c>
      <c r="D1965" s="53">
        <v>1</v>
      </c>
      <c r="E1965" s="54">
        <v>674.44</v>
      </c>
    </row>
    <row r="1966" spans="1:5" ht="12" customHeight="1">
      <c r="A1966" s="508"/>
      <c r="B1966" s="508"/>
      <c r="C1966" s="52" t="s">
        <v>548</v>
      </c>
      <c r="D1966" s="53">
        <v>3</v>
      </c>
      <c r="E1966" s="54">
        <v>135</v>
      </c>
    </row>
    <row r="1967" spans="1:5" ht="12" customHeight="1">
      <c r="A1967" s="508"/>
      <c r="B1967" s="508"/>
      <c r="C1967" s="52" t="s">
        <v>419</v>
      </c>
      <c r="D1967" s="53">
        <v>1</v>
      </c>
      <c r="E1967" s="54">
        <v>1391.54</v>
      </c>
    </row>
    <row r="1968" spans="1:5" ht="12" customHeight="1">
      <c r="A1968" s="508"/>
      <c r="B1968" s="508"/>
      <c r="C1968" s="52" t="s">
        <v>449</v>
      </c>
      <c r="D1968" s="53">
        <v>2</v>
      </c>
      <c r="E1968" s="54">
        <v>2772.2</v>
      </c>
    </row>
    <row r="1969" spans="1:5" ht="12" customHeight="1">
      <c r="A1969" s="508"/>
      <c r="B1969" s="508"/>
      <c r="C1969" s="52" t="s">
        <v>420</v>
      </c>
      <c r="D1969" s="53">
        <v>4</v>
      </c>
      <c r="E1969" s="54">
        <v>2527.52</v>
      </c>
    </row>
    <row r="1970" spans="1:5" ht="12" customHeight="1">
      <c r="A1970" s="508"/>
      <c r="B1970" s="508"/>
      <c r="C1970" s="52" t="s">
        <v>422</v>
      </c>
      <c r="D1970" s="53">
        <v>1</v>
      </c>
      <c r="E1970" s="54">
        <v>891.02</v>
      </c>
    </row>
    <row r="1971" spans="1:5" ht="12" customHeight="1">
      <c r="A1971" s="508"/>
      <c r="B1971" s="508"/>
      <c r="C1971" s="52" t="s">
        <v>437</v>
      </c>
      <c r="D1971" s="53">
        <v>3</v>
      </c>
      <c r="E1971" s="54">
        <v>2609.94</v>
      </c>
    </row>
    <row r="1972" spans="1:5" ht="12" customHeight="1">
      <c r="A1972" s="508"/>
      <c r="B1972" s="508"/>
      <c r="C1972" s="52" t="s">
        <v>493</v>
      </c>
      <c r="D1972" s="53">
        <v>7</v>
      </c>
      <c r="E1972" s="54">
        <v>5277.3</v>
      </c>
    </row>
    <row r="1973" spans="1:5" ht="12" customHeight="1">
      <c r="A1973" s="508"/>
      <c r="B1973" s="508"/>
      <c r="C1973" s="52" t="s">
        <v>515</v>
      </c>
      <c r="D1973" s="53">
        <v>6</v>
      </c>
      <c r="E1973" s="54">
        <v>2163.96</v>
      </c>
    </row>
    <row r="1974" spans="1:5" ht="12" customHeight="1">
      <c r="A1974" s="508"/>
      <c r="B1974" s="508"/>
      <c r="C1974" s="52" t="s">
        <v>425</v>
      </c>
      <c r="D1974" s="53">
        <v>2</v>
      </c>
      <c r="E1974" s="54">
        <v>678.04</v>
      </c>
    </row>
    <row r="1975" spans="1:5" ht="12" customHeight="1">
      <c r="A1975" s="508"/>
      <c r="B1975" s="508"/>
      <c r="C1975" s="52" t="s">
        <v>453</v>
      </c>
      <c r="D1975" s="53">
        <v>1</v>
      </c>
      <c r="E1975" s="54">
        <v>874.92000000000007</v>
      </c>
    </row>
    <row r="1976" spans="1:5" ht="12" customHeight="1">
      <c r="A1976" s="508"/>
      <c r="B1976" s="508"/>
      <c r="C1976" s="52" t="s">
        <v>589</v>
      </c>
      <c r="D1976" s="53">
        <v>1</v>
      </c>
      <c r="E1976" s="54">
        <v>720.14</v>
      </c>
    </row>
    <row r="1977" spans="1:5" ht="12" customHeight="1">
      <c r="A1977" s="508"/>
      <c r="B1977" s="508"/>
      <c r="C1977" s="52" t="s">
        <v>533</v>
      </c>
      <c r="D1977" s="53">
        <v>3</v>
      </c>
      <c r="E1977" s="54">
        <v>1542.5099999999998</v>
      </c>
    </row>
    <row r="1978" spans="1:5" ht="12" customHeight="1">
      <c r="A1978" s="508"/>
      <c r="B1978" s="508"/>
      <c r="C1978" s="52" t="s">
        <v>455</v>
      </c>
      <c r="D1978" s="53">
        <v>1</v>
      </c>
      <c r="E1978" s="54">
        <v>438.24</v>
      </c>
    </row>
    <row r="1979" spans="1:5" ht="12" customHeight="1">
      <c r="A1979" s="508"/>
      <c r="B1979" s="508"/>
      <c r="C1979" s="52" t="s">
        <v>499</v>
      </c>
      <c r="D1979" s="53">
        <v>1</v>
      </c>
      <c r="E1979" s="54">
        <v>91.490000000000009</v>
      </c>
    </row>
    <row r="1980" spans="1:5" ht="12" customHeight="1">
      <c r="A1980" s="508"/>
      <c r="B1980" s="508"/>
      <c r="C1980" s="52" t="s">
        <v>445</v>
      </c>
      <c r="D1980" s="53">
        <v>1</v>
      </c>
      <c r="E1980" s="54">
        <v>1189.3600000000001</v>
      </c>
    </row>
    <row r="1981" spans="1:5" ht="12" customHeight="1">
      <c r="A1981" s="508"/>
      <c r="B1981" s="508"/>
      <c r="C1981" s="52" t="s">
        <v>479</v>
      </c>
      <c r="D1981" s="53">
        <v>2</v>
      </c>
      <c r="E1981" s="54">
        <v>745.07999999999993</v>
      </c>
    </row>
    <row r="1982" spans="1:5" ht="12" customHeight="1">
      <c r="A1982" s="508"/>
      <c r="B1982" s="508"/>
      <c r="C1982" s="52" t="s">
        <v>446</v>
      </c>
      <c r="D1982" s="53">
        <v>1</v>
      </c>
      <c r="E1982" s="54">
        <v>702.7</v>
      </c>
    </row>
    <row r="1983" spans="1:5" ht="12" customHeight="1">
      <c r="A1983" s="508"/>
      <c r="B1983" s="508"/>
      <c r="C1983" s="52" t="s">
        <v>447</v>
      </c>
      <c r="D1983" s="53">
        <v>2</v>
      </c>
      <c r="E1983" s="54">
        <v>1390.48</v>
      </c>
    </row>
    <row r="1984" spans="1:5" ht="12" customHeight="1">
      <c r="A1984" s="508"/>
      <c r="B1984" s="508"/>
      <c r="C1984" s="52" t="s">
        <v>474</v>
      </c>
      <c r="D1984" s="53">
        <v>1</v>
      </c>
      <c r="E1984" s="54">
        <v>1164.08</v>
      </c>
    </row>
    <row r="1985" spans="1:5" ht="12" customHeight="1">
      <c r="A1985" s="508"/>
      <c r="B1985" s="508"/>
      <c r="C1985" s="52" t="s">
        <v>540</v>
      </c>
      <c r="D1985" s="53">
        <v>1</v>
      </c>
      <c r="E1985" s="54">
        <v>966.74</v>
      </c>
    </row>
    <row r="1986" spans="1:5" ht="12" customHeight="1">
      <c r="A1986" s="508"/>
      <c r="B1986" s="507" t="s">
        <v>762</v>
      </c>
      <c r="C1986" s="507"/>
      <c r="D1986" s="55">
        <v>45</v>
      </c>
      <c r="E1986" s="56">
        <v>28946.700000000008</v>
      </c>
    </row>
    <row r="1987" spans="1:5" ht="12" customHeight="1">
      <c r="A1987" s="508"/>
      <c r="B1987" s="508" t="s">
        <v>258</v>
      </c>
      <c r="C1987" s="52" t="s">
        <v>419</v>
      </c>
      <c r="D1987" s="53">
        <v>1</v>
      </c>
      <c r="E1987" s="54">
        <v>1391.54</v>
      </c>
    </row>
    <row r="1988" spans="1:5" ht="12" customHeight="1">
      <c r="A1988" s="508"/>
      <c r="B1988" s="508"/>
      <c r="C1988" s="52" t="s">
        <v>433</v>
      </c>
      <c r="D1988" s="53">
        <v>1</v>
      </c>
      <c r="E1988" s="54">
        <v>1119.74</v>
      </c>
    </row>
    <row r="1989" spans="1:5" ht="12" customHeight="1">
      <c r="A1989" s="508"/>
      <c r="B1989" s="508"/>
      <c r="C1989" s="52" t="s">
        <v>455</v>
      </c>
      <c r="D1989" s="53">
        <v>1</v>
      </c>
      <c r="E1989" s="54">
        <v>438.24</v>
      </c>
    </row>
    <row r="1990" spans="1:5" ht="12" customHeight="1">
      <c r="A1990" s="508"/>
      <c r="B1990" s="507" t="s">
        <v>970</v>
      </c>
      <c r="C1990" s="507"/>
      <c r="D1990" s="55">
        <v>3</v>
      </c>
      <c r="E1990" s="56">
        <v>2949.5199999999995</v>
      </c>
    </row>
    <row r="1991" spans="1:5" ht="12" customHeight="1">
      <c r="A1991" s="508"/>
      <c r="B1991" s="508" t="s">
        <v>259</v>
      </c>
      <c r="C1991" s="52" t="s">
        <v>449</v>
      </c>
      <c r="D1991" s="53">
        <v>1</v>
      </c>
      <c r="E1991" s="54">
        <v>1386.1</v>
      </c>
    </row>
    <row r="1992" spans="1:5" ht="12" customHeight="1">
      <c r="A1992" s="508"/>
      <c r="B1992" s="508"/>
      <c r="C1992" s="52" t="s">
        <v>441</v>
      </c>
      <c r="D1992" s="53">
        <v>1</v>
      </c>
      <c r="E1992" s="54">
        <v>45</v>
      </c>
    </row>
    <row r="1993" spans="1:5" ht="12" customHeight="1">
      <c r="A1993" s="508"/>
      <c r="B1993" s="508"/>
      <c r="C1993" s="52" t="s">
        <v>433</v>
      </c>
      <c r="D1993" s="53">
        <v>1</v>
      </c>
      <c r="E1993" s="54">
        <v>1119.74</v>
      </c>
    </row>
    <row r="1994" spans="1:5" ht="12" customHeight="1">
      <c r="A1994" s="508"/>
      <c r="B1994" s="508"/>
      <c r="C1994" s="52" t="s">
        <v>493</v>
      </c>
      <c r="D1994" s="53">
        <v>1</v>
      </c>
      <c r="E1994" s="54">
        <v>753.9</v>
      </c>
    </row>
    <row r="1995" spans="1:5" ht="12" customHeight="1">
      <c r="A1995" s="508"/>
      <c r="B1995" s="508"/>
      <c r="C1995" s="52" t="s">
        <v>423</v>
      </c>
      <c r="D1995" s="53">
        <v>2</v>
      </c>
      <c r="E1995" s="54">
        <v>1840.3200000000002</v>
      </c>
    </row>
    <row r="1996" spans="1:5" ht="12" customHeight="1">
      <c r="A1996" s="508"/>
      <c r="B1996" s="508"/>
      <c r="C1996" s="52" t="s">
        <v>425</v>
      </c>
      <c r="D1996" s="53">
        <v>9</v>
      </c>
      <c r="E1996" s="54">
        <v>3051.18</v>
      </c>
    </row>
    <row r="1997" spans="1:5" ht="12" customHeight="1">
      <c r="A1997" s="508"/>
      <c r="B1997" s="508"/>
      <c r="C1997" s="52" t="s">
        <v>426</v>
      </c>
      <c r="D1997" s="53">
        <v>1</v>
      </c>
      <c r="E1997" s="54">
        <v>1057.8800000000001</v>
      </c>
    </row>
    <row r="1998" spans="1:5" ht="12" customHeight="1">
      <c r="A1998" s="508"/>
      <c r="B1998" s="508"/>
      <c r="C1998" s="52" t="s">
        <v>455</v>
      </c>
      <c r="D1998" s="53">
        <v>1</v>
      </c>
      <c r="E1998" s="54">
        <v>438.24</v>
      </c>
    </row>
    <row r="1999" spans="1:5" ht="12" customHeight="1">
      <c r="A1999" s="508"/>
      <c r="B1999" s="508"/>
      <c r="C1999" s="52" t="s">
        <v>499</v>
      </c>
      <c r="D1999" s="53">
        <v>1</v>
      </c>
      <c r="E1999" s="54">
        <v>91.490000000000009</v>
      </c>
    </row>
    <row r="2000" spans="1:5" ht="12" customHeight="1">
      <c r="A2000" s="508"/>
      <c r="B2000" s="508"/>
      <c r="C2000" s="52" t="s">
        <v>439</v>
      </c>
      <c r="D2000" s="53">
        <v>1</v>
      </c>
      <c r="E2000" s="54">
        <v>902.74</v>
      </c>
    </row>
    <row r="2001" spans="1:5" ht="12" customHeight="1">
      <c r="A2001" s="508"/>
      <c r="B2001" s="507" t="s">
        <v>971</v>
      </c>
      <c r="C2001" s="507"/>
      <c r="D2001" s="55">
        <v>19</v>
      </c>
      <c r="E2001" s="56">
        <v>10686.589999999998</v>
      </c>
    </row>
    <row r="2002" spans="1:5" ht="12" customHeight="1">
      <c r="A2002" s="508"/>
      <c r="B2002" s="508" t="s">
        <v>260</v>
      </c>
      <c r="C2002" s="52" t="s">
        <v>420</v>
      </c>
      <c r="D2002" s="53">
        <v>3</v>
      </c>
      <c r="E2002" s="54">
        <v>1895.6399999999999</v>
      </c>
    </row>
    <row r="2003" spans="1:5" ht="12" customHeight="1">
      <c r="A2003" s="508"/>
      <c r="B2003" s="508"/>
      <c r="C2003" s="52" t="s">
        <v>429</v>
      </c>
      <c r="D2003" s="53">
        <v>8</v>
      </c>
      <c r="E2003" s="54">
        <v>4111.5200000000004</v>
      </c>
    </row>
    <row r="2004" spans="1:5" ht="12" customHeight="1">
      <c r="A2004" s="508"/>
      <c r="B2004" s="507" t="s">
        <v>972</v>
      </c>
      <c r="C2004" s="507"/>
      <c r="D2004" s="55">
        <v>11</v>
      </c>
      <c r="E2004" s="56">
        <v>6007.16</v>
      </c>
    </row>
    <row r="2005" spans="1:5" ht="12" customHeight="1">
      <c r="A2005" s="508"/>
      <c r="B2005" s="508" t="s">
        <v>261</v>
      </c>
      <c r="C2005" s="52" t="s">
        <v>464</v>
      </c>
      <c r="D2005" s="53">
        <v>1</v>
      </c>
      <c r="E2005" s="54">
        <v>674.44</v>
      </c>
    </row>
    <row r="2006" spans="1:5" ht="12" customHeight="1">
      <c r="A2006" s="508"/>
      <c r="B2006" s="508"/>
      <c r="C2006" s="52" t="s">
        <v>491</v>
      </c>
      <c r="D2006" s="53">
        <v>2</v>
      </c>
      <c r="E2006" s="54">
        <v>1286</v>
      </c>
    </row>
    <row r="2007" spans="1:5" ht="12" customHeight="1">
      <c r="A2007" s="508"/>
      <c r="B2007" s="508"/>
      <c r="C2007" s="52" t="s">
        <v>543</v>
      </c>
      <c r="D2007" s="53">
        <v>1</v>
      </c>
      <c r="E2007" s="54">
        <v>5080.2800000000007</v>
      </c>
    </row>
    <row r="2008" spans="1:5" ht="12" customHeight="1">
      <c r="A2008" s="508"/>
      <c r="B2008" s="507" t="s">
        <v>763</v>
      </c>
      <c r="C2008" s="507"/>
      <c r="D2008" s="55">
        <v>4</v>
      </c>
      <c r="E2008" s="56">
        <v>7040.7200000000012</v>
      </c>
    </row>
    <row r="2009" spans="1:5" ht="12" customHeight="1">
      <c r="A2009" s="508"/>
      <c r="B2009" s="508" t="s">
        <v>262</v>
      </c>
      <c r="C2009" s="52" t="s">
        <v>464</v>
      </c>
      <c r="D2009" s="53">
        <v>1</v>
      </c>
      <c r="E2009" s="54">
        <v>674.44</v>
      </c>
    </row>
    <row r="2010" spans="1:5" ht="12" customHeight="1">
      <c r="A2010" s="508"/>
      <c r="B2010" s="508"/>
      <c r="C2010" s="52" t="s">
        <v>449</v>
      </c>
      <c r="D2010" s="53">
        <v>1</v>
      </c>
      <c r="E2010" s="54">
        <v>1386.1</v>
      </c>
    </row>
    <row r="2011" spans="1:5" ht="12" customHeight="1">
      <c r="A2011" s="508"/>
      <c r="B2011" s="508"/>
      <c r="C2011" s="52" t="s">
        <v>491</v>
      </c>
      <c r="D2011" s="53">
        <v>1</v>
      </c>
      <c r="E2011" s="54">
        <v>643</v>
      </c>
    </row>
    <row r="2012" spans="1:5" ht="12" customHeight="1">
      <c r="A2012" s="508"/>
      <c r="B2012" s="508"/>
      <c r="C2012" s="52" t="s">
        <v>427</v>
      </c>
      <c r="D2012" s="53">
        <v>1</v>
      </c>
      <c r="E2012" s="54">
        <v>2003.42</v>
      </c>
    </row>
    <row r="2013" spans="1:5" ht="12" customHeight="1">
      <c r="A2013" s="508"/>
      <c r="B2013" s="507" t="s">
        <v>973</v>
      </c>
      <c r="C2013" s="507"/>
      <c r="D2013" s="55">
        <v>4</v>
      </c>
      <c r="E2013" s="56">
        <v>4706.96</v>
      </c>
    </row>
    <row r="2014" spans="1:5" ht="12" customHeight="1">
      <c r="A2014" s="508"/>
      <c r="B2014" s="508" t="s">
        <v>263</v>
      </c>
      <c r="C2014" s="52" t="s">
        <v>422</v>
      </c>
      <c r="D2014" s="53">
        <v>1</v>
      </c>
      <c r="E2014" s="54">
        <v>891.02</v>
      </c>
    </row>
    <row r="2015" spans="1:5" ht="12" customHeight="1">
      <c r="A2015" s="508"/>
      <c r="B2015" s="508"/>
      <c r="C2015" s="52" t="s">
        <v>437</v>
      </c>
      <c r="D2015" s="53">
        <v>1</v>
      </c>
      <c r="E2015" s="54">
        <v>869.98</v>
      </c>
    </row>
    <row r="2016" spans="1:5" ht="12" customHeight="1">
      <c r="A2016" s="508"/>
      <c r="B2016" s="507" t="s">
        <v>974</v>
      </c>
      <c r="C2016" s="507"/>
      <c r="D2016" s="55">
        <v>2</v>
      </c>
      <c r="E2016" s="56">
        <v>1761</v>
      </c>
    </row>
    <row r="2017" spans="1:8" ht="12" customHeight="1">
      <c r="A2017" s="508"/>
      <c r="B2017" s="508" t="s">
        <v>264</v>
      </c>
      <c r="C2017" s="52" t="s">
        <v>422</v>
      </c>
      <c r="D2017" s="53">
        <v>1</v>
      </c>
      <c r="E2017" s="54">
        <v>891.02</v>
      </c>
    </row>
    <row r="2018" spans="1:8" ht="12" customHeight="1">
      <c r="A2018" s="508"/>
      <c r="B2018" s="508"/>
      <c r="C2018" s="52" t="s">
        <v>426</v>
      </c>
      <c r="D2018" s="53">
        <v>4</v>
      </c>
      <c r="E2018" s="54">
        <v>4231.5200000000004</v>
      </c>
    </row>
    <row r="2019" spans="1:8" ht="12" customHeight="1">
      <c r="A2019" s="508"/>
      <c r="B2019" s="508"/>
      <c r="C2019" s="52" t="s">
        <v>474</v>
      </c>
      <c r="D2019" s="53">
        <v>3</v>
      </c>
      <c r="E2019" s="54">
        <v>3492.24</v>
      </c>
    </row>
    <row r="2020" spans="1:8" ht="12" customHeight="1">
      <c r="A2020" s="508"/>
      <c r="B2020" s="508"/>
      <c r="C2020" s="52" t="s">
        <v>540</v>
      </c>
      <c r="D2020" s="53">
        <v>1</v>
      </c>
      <c r="E2020" s="54">
        <v>966.74</v>
      </c>
    </row>
    <row r="2021" spans="1:8" ht="12" customHeight="1">
      <c r="A2021" s="508"/>
      <c r="B2021" s="507" t="s">
        <v>975</v>
      </c>
      <c r="C2021" s="507"/>
      <c r="D2021" s="55">
        <v>9</v>
      </c>
      <c r="E2021" s="56">
        <v>9581.52</v>
      </c>
    </row>
    <row r="2022" spans="1:8" ht="12" customHeight="1">
      <c r="A2022" s="509" t="s">
        <v>976</v>
      </c>
      <c r="B2022" s="509"/>
      <c r="C2022" s="509"/>
      <c r="D2022" s="55">
        <v>307</v>
      </c>
      <c r="E2022" s="56">
        <v>250463.59999999992</v>
      </c>
    </row>
    <row r="2023" spans="1:8" ht="12" customHeight="1">
      <c r="A2023" s="508" t="s">
        <v>266</v>
      </c>
      <c r="B2023" s="57" t="s">
        <v>267</v>
      </c>
      <c r="C2023" s="52" t="s">
        <v>474</v>
      </c>
      <c r="D2023" s="53">
        <v>1</v>
      </c>
      <c r="E2023" s="54">
        <v>1164.08</v>
      </c>
    </row>
    <row r="2024" spans="1:8" ht="12" customHeight="1">
      <c r="A2024" s="508"/>
      <c r="B2024" s="507" t="s">
        <v>764</v>
      </c>
      <c r="C2024" s="507"/>
      <c r="D2024" s="55">
        <v>1</v>
      </c>
      <c r="E2024" s="56">
        <v>1164.08</v>
      </c>
    </row>
    <row r="2025" spans="1:8" ht="12" customHeight="1">
      <c r="A2025" s="508"/>
      <c r="B2025" s="508" t="s">
        <v>268</v>
      </c>
      <c r="C2025" s="52" t="s">
        <v>491</v>
      </c>
      <c r="D2025" s="53">
        <v>2</v>
      </c>
      <c r="E2025" s="54">
        <v>1286</v>
      </c>
    </row>
    <row r="2026" spans="1:8" ht="12" customHeight="1">
      <c r="A2026" s="508"/>
      <c r="B2026" s="508"/>
      <c r="C2026" s="52" t="s">
        <v>532</v>
      </c>
      <c r="D2026" s="53">
        <v>2</v>
      </c>
      <c r="E2026" s="54">
        <v>720</v>
      </c>
    </row>
    <row r="2027" spans="1:8" ht="12" customHeight="1">
      <c r="A2027" s="508"/>
      <c r="B2027" s="507" t="s">
        <v>768</v>
      </c>
      <c r="C2027" s="507"/>
      <c r="D2027" s="55">
        <v>4</v>
      </c>
      <c r="E2027" s="56">
        <v>2006</v>
      </c>
    </row>
    <row r="2028" spans="1:8" ht="12" customHeight="1">
      <c r="A2028" s="508"/>
      <c r="B2028" s="508" t="s">
        <v>269</v>
      </c>
      <c r="C2028" s="52" t="s">
        <v>418</v>
      </c>
      <c r="D2028" s="53">
        <v>1</v>
      </c>
      <c r="E2028" s="54">
        <v>613.14</v>
      </c>
      <c r="G2028" s="59"/>
      <c r="H2028" s="59"/>
    </row>
    <row r="2029" spans="1:8" ht="12" customHeight="1">
      <c r="A2029" s="508"/>
      <c r="B2029" s="508"/>
      <c r="C2029" s="52" t="s">
        <v>493</v>
      </c>
      <c r="D2029" s="53">
        <v>1</v>
      </c>
      <c r="E2029" s="54">
        <v>753.9</v>
      </c>
      <c r="G2029" s="59"/>
      <c r="H2029" s="59"/>
    </row>
    <row r="2030" spans="1:8" ht="12" customHeight="1">
      <c r="A2030" s="508"/>
      <c r="B2030" s="508"/>
      <c r="C2030" s="52" t="s">
        <v>515</v>
      </c>
      <c r="D2030" s="53">
        <v>1</v>
      </c>
      <c r="E2030" s="54">
        <v>360.65999999999997</v>
      </c>
    </row>
    <row r="2031" spans="1:8" ht="12" customHeight="1">
      <c r="A2031" s="508"/>
      <c r="B2031" s="508"/>
      <c r="C2031" s="52" t="s">
        <v>425</v>
      </c>
      <c r="D2031" s="53">
        <v>1</v>
      </c>
      <c r="E2031" s="54">
        <v>339.02</v>
      </c>
    </row>
    <row r="2032" spans="1:8" ht="12" customHeight="1">
      <c r="A2032" s="508"/>
      <c r="B2032" s="507" t="s">
        <v>771</v>
      </c>
      <c r="C2032" s="507"/>
      <c r="D2032" s="55">
        <v>4</v>
      </c>
      <c r="E2032" s="56">
        <v>2066.7199999999998</v>
      </c>
    </row>
    <row r="2033" spans="1:8" ht="12" customHeight="1">
      <c r="A2033" s="508"/>
      <c r="B2033" s="508" t="s">
        <v>270</v>
      </c>
      <c r="C2033" s="52" t="s">
        <v>816</v>
      </c>
      <c r="D2033" s="53">
        <v>1</v>
      </c>
      <c r="E2033" s="54">
        <v>2429.44</v>
      </c>
    </row>
    <row r="2034" spans="1:8" ht="12" customHeight="1">
      <c r="A2034" s="508"/>
      <c r="B2034" s="508"/>
      <c r="C2034" s="52" t="s">
        <v>449</v>
      </c>
      <c r="D2034" s="53">
        <v>2</v>
      </c>
      <c r="E2034" s="54">
        <v>2772.2</v>
      </c>
      <c r="G2034" s="59"/>
      <c r="H2034" s="59"/>
    </row>
    <row r="2035" spans="1:8" ht="12" customHeight="1">
      <c r="A2035" s="508"/>
      <c r="B2035" s="508"/>
      <c r="C2035" s="52" t="s">
        <v>427</v>
      </c>
      <c r="D2035" s="53">
        <v>1</v>
      </c>
      <c r="E2035" s="54">
        <v>2003.42</v>
      </c>
      <c r="G2035" s="59"/>
      <c r="H2035" s="58"/>
    </row>
    <row r="2036" spans="1:8" ht="12" customHeight="1">
      <c r="A2036" s="508"/>
      <c r="B2036" s="508"/>
      <c r="C2036" s="52" t="s">
        <v>821</v>
      </c>
      <c r="D2036" s="53">
        <v>2</v>
      </c>
      <c r="E2036" s="54">
        <v>864.28</v>
      </c>
    </row>
    <row r="2037" spans="1:8" ht="12" customHeight="1">
      <c r="A2037" s="508"/>
      <c r="B2037" s="508"/>
      <c r="C2037" s="52" t="s">
        <v>504</v>
      </c>
      <c r="D2037" s="53">
        <v>1</v>
      </c>
      <c r="E2037" s="54">
        <v>757.4</v>
      </c>
    </row>
    <row r="2038" spans="1:8" ht="12" customHeight="1">
      <c r="A2038" s="508"/>
      <c r="B2038" s="508"/>
      <c r="C2038" s="52" t="s">
        <v>505</v>
      </c>
      <c r="D2038" s="53">
        <v>1</v>
      </c>
      <c r="E2038" s="54">
        <v>503.66999999999996</v>
      </c>
    </row>
    <row r="2039" spans="1:8" ht="12" customHeight="1">
      <c r="A2039" s="508"/>
      <c r="B2039" s="508"/>
      <c r="C2039" s="52" t="s">
        <v>474</v>
      </c>
      <c r="D2039" s="53">
        <v>2</v>
      </c>
      <c r="E2039" s="54">
        <v>2328.16</v>
      </c>
    </row>
    <row r="2040" spans="1:8" ht="12" customHeight="1">
      <c r="A2040" s="508"/>
      <c r="B2040" s="508"/>
      <c r="C2040" s="52" t="s">
        <v>508</v>
      </c>
      <c r="D2040" s="53">
        <v>1</v>
      </c>
      <c r="E2040" s="54">
        <v>1532.2199999999998</v>
      </c>
    </row>
    <row r="2041" spans="1:8" ht="12" customHeight="1">
      <c r="A2041" s="508"/>
      <c r="B2041" s="507" t="s">
        <v>773</v>
      </c>
      <c r="C2041" s="507"/>
      <c r="D2041" s="55">
        <v>11</v>
      </c>
      <c r="E2041" s="56">
        <v>13190.789999999999</v>
      </c>
    </row>
    <row r="2042" spans="1:8" ht="12" customHeight="1">
      <c r="A2042" s="508"/>
      <c r="B2042" s="508" t="s">
        <v>271</v>
      </c>
      <c r="C2042" s="52" t="s">
        <v>419</v>
      </c>
      <c r="D2042" s="53">
        <v>1</v>
      </c>
      <c r="E2042" s="54">
        <v>1391.54</v>
      </c>
    </row>
    <row r="2043" spans="1:8" ht="12" customHeight="1">
      <c r="A2043" s="508"/>
      <c r="B2043" s="508"/>
      <c r="C2043" s="52" t="s">
        <v>622</v>
      </c>
      <c r="D2043" s="53">
        <v>1</v>
      </c>
      <c r="E2043" s="54">
        <v>745.92000000000007</v>
      </c>
      <c r="G2043" s="59"/>
      <c r="H2043" s="59"/>
    </row>
    <row r="2044" spans="1:8" ht="12" customHeight="1">
      <c r="A2044" s="508"/>
      <c r="B2044" s="508"/>
      <c r="C2044" s="52" t="s">
        <v>491</v>
      </c>
      <c r="D2044" s="53">
        <v>1</v>
      </c>
      <c r="E2044" s="54">
        <v>643</v>
      </c>
      <c r="H2044" s="58"/>
    </row>
    <row r="2045" spans="1:8" ht="12" customHeight="1">
      <c r="A2045" s="508"/>
      <c r="B2045" s="508"/>
      <c r="C2045" s="52" t="s">
        <v>420</v>
      </c>
      <c r="D2045" s="53">
        <v>3</v>
      </c>
      <c r="E2045" s="54">
        <v>1895.6399999999999</v>
      </c>
      <c r="G2045" s="59"/>
      <c r="H2045" s="59"/>
    </row>
    <row r="2046" spans="1:8" ht="12" customHeight="1">
      <c r="A2046" s="508"/>
      <c r="B2046" s="508"/>
      <c r="C2046" s="52" t="s">
        <v>528</v>
      </c>
      <c r="D2046" s="53">
        <v>1</v>
      </c>
      <c r="E2046" s="54">
        <v>723.08</v>
      </c>
      <c r="G2046" s="59"/>
      <c r="H2046" s="59"/>
    </row>
    <row r="2047" spans="1:8" ht="12" customHeight="1">
      <c r="A2047" s="508"/>
      <c r="B2047" s="508"/>
      <c r="C2047" s="52" t="s">
        <v>421</v>
      </c>
      <c r="D2047" s="53">
        <v>1</v>
      </c>
      <c r="E2047" s="54">
        <v>1079.8400000000001</v>
      </c>
      <c r="G2047" s="59"/>
      <c r="H2047" s="59"/>
    </row>
    <row r="2048" spans="1:8" ht="12" customHeight="1">
      <c r="A2048" s="508"/>
      <c r="B2048" s="508"/>
      <c r="C2048" s="52" t="s">
        <v>436</v>
      </c>
      <c r="D2048" s="53">
        <v>19</v>
      </c>
      <c r="E2048" s="54">
        <v>16188.759999999998</v>
      </c>
      <c r="G2048" s="59"/>
      <c r="H2048" s="60"/>
    </row>
    <row r="2049" spans="1:9" ht="12" customHeight="1">
      <c r="A2049" s="508"/>
      <c r="B2049" s="508"/>
      <c r="C2049" s="52" t="s">
        <v>437</v>
      </c>
      <c r="D2049" s="53">
        <v>3</v>
      </c>
      <c r="E2049" s="54">
        <v>2609.94</v>
      </c>
      <c r="I2049" s="59"/>
    </row>
    <row r="2050" spans="1:9" ht="12" customHeight="1">
      <c r="A2050" s="508"/>
      <c r="B2050" s="508"/>
      <c r="C2050" s="52" t="s">
        <v>515</v>
      </c>
      <c r="D2050" s="53">
        <v>1</v>
      </c>
      <c r="E2050" s="54">
        <v>360.65999999999997</v>
      </c>
    </row>
    <row r="2051" spans="1:9" ht="12" customHeight="1">
      <c r="A2051" s="508"/>
      <c r="B2051" s="508"/>
      <c r="C2051" s="52" t="s">
        <v>589</v>
      </c>
      <c r="D2051" s="53">
        <v>1</v>
      </c>
      <c r="E2051" s="54">
        <v>720.14</v>
      </c>
    </row>
    <row r="2052" spans="1:9" ht="12" customHeight="1">
      <c r="A2052" s="508"/>
      <c r="B2052" s="508"/>
      <c r="C2052" s="52" t="s">
        <v>551</v>
      </c>
      <c r="D2052" s="53">
        <v>2</v>
      </c>
      <c r="E2052" s="54">
        <v>554.96</v>
      </c>
    </row>
    <row r="2053" spans="1:9" ht="12" customHeight="1">
      <c r="A2053" s="508"/>
      <c r="B2053" s="508"/>
      <c r="C2053" s="52" t="s">
        <v>439</v>
      </c>
      <c r="D2053" s="53">
        <v>1</v>
      </c>
      <c r="E2053" s="54">
        <v>902.74</v>
      </c>
    </row>
    <row r="2054" spans="1:9" ht="12" customHeight="1">
      <c r="A2054" s="508"/>
      <c r="B2054" s="507" t="s">
        <v>774</v>
      </c>
      <c r="C2054" s="507"/>
      <c r="D2054" s="55">
        <v>35</v>
      </c>
      <c r="E2054" s="56">
        <v>27816.219999999998</v>
      </c>
    </row>
    <row r="2055" spans="1:9" ht="12" customHeight="1">
      <c r="A2055" s="509" t="s">
        <v>977</v>
      </c>
      <c r="B2055" s="509"/>
      <c r="C2055" s="509"/>
      <c r="D2055" s="55">
        <v>55</v>
      </c>
      <c r="E2055" s="56">
        <v>46243.810000000005</v>
      </c>
    </row>
    <row r="2056" spans="1:9" ht="12" customHeight="1">
      <c r="A2056" s="508" t="s">
        <v>273</v>
      </c>
      <c r="B2056" s="508" t="s">
        <v>274</v>
      </c>
      <c r="C2056" s="52" t="s">
        <v>518</v>
      </c>
      <c r="D2056" s="53">
        <v>1</v>
      </c>
      <c r="E2056" s="54">
        <v>3082.6800000000003</v>
      </c>
    </row>
    <row r="2057" spans="1:9" ht="12" customHeight="1">
      <c r="A2057" s="508"/>
      <c r="B2057" s="508"/>
      <c r="C2057" s="52" t="s">
        <v>466</v>
      </c>
      <c r="D2057" s="53">
        <v>1</v>
      </c>
      <c r="E2057" s="54">
        <v>2309.6799999999998</v>
      </c>
    </row>
    <row r="2058" spans="1:9" ht="12" customHeight="1">
      <c r="A2058" s="508"/>
      <c r="B2058" s="508"/>
      <c r="C2058" s="52" t="s">
        <v>449</v>
      </c>
      <c r="D2058" s="53">
        <v>3</v>
      </c>
      <c r="E2058" s="54">
        <v>4158.2999999999993</v>
      </c>
    </row>
    <row r="2059" spans="1:9" ht="12" customHeight="1">
      <c r="A2059" s="508"/>
      <c r="B2059" s="508"/>
      <c r="C2059" s="52" t="s">
        <v>441</v>
      </c>
      <c r="D2059" s="53">
        <v>2</v>
      </c>
      <c r="E2059" s="54">
        <v>90</v>
      </c>
    </row>
    <row r="2060" spans="1:9" ht="12" customHeight="1">
      <c r="A2060" s="508"/>
      <c r="B2060" s="508"/>
      <c r="C2060" s="52" t="s">
        <v>528</v>
      </c>
      <c r="D2060" s="53">
        <v>1</v>
      </c>
      <c r="E2060" s="54">
        <v>723.08</v>
      </c>
    </row>
    <row r="2061" spans="1:9" ht="12" customHeight="1">
      <c r="A2061" s="508"/>
      <c r="B2061" s="508"/>
      <c r="C2061" s="52" t="s">
        <v>421</v>
      </c>
      <c r="D2061" s="53">
        <v>1</v>
      </c>
      <c r="E2061" s="54">
        <v>1079.8400000000001</v>
      </c>
    </row>
    <row r="2062" spans="1:9" ht="12" customHeight="1">
      <c r="A2062" s="508"/>
      <c r="B2062" s="508"/>
      <c r="C2062" s="52" t="s">
        <v>422</v>
      </c>
      <c r="D2062" s="53">
        <v>7</v>
      </c>
      <c r="E2062" s="54">
        <v>6237.1399999999994</v>
      </c>
    </row>
    <row r="2063" spans="1:9" ht="12" customHeight="1">
      <c r="A2063" s="508"/>
      <c r="B2063" s="508"/>
      <c r="C2063" s="52" t="s">
        <v>493</v>
      </c>
      <c r="D2063" s="53">
        <v>1</v>
      </c>
      <c r="E2063" s="54">
        <v>753.9</v>
      </c>
    </row>
    <row r="2064" spans="1:9" ht="12" customHeight="1">
      <c r="A2064" s="508"/>
      <c r="B2064" s="508"/>
      <c r="C2064" s="52" t="s">
        <v>515</v>
      </c>
      <c r="D2064" s="53">
        <v>1</v>
      </c>
      <c r="E2064" s="54">
        <v>360.65999999999997</v>
      </c>
    </row>
    <row r="2065" spans="1:5" ht="12" customHeight="1">
      <c r="A2065" s="508"/>
      <c r="B2065" s="508"/>
      <c r="C2065" s="52" t="s">
        <v>424</v>
      </c>
      <c r="D2065" s="53">
        <v>2</v>
      </c>
      <c r="E2065" s="54">
        <v>2536.12</v>
      </c>
    </row>
    <row r="2066" spans="1:5" ht="12" customHeight="1">
      <c r="A2066" s="508"/>
      <c r="B2066" s="508"/>
      <c r="C2066" s="52" t="s">
        <v>425</v>
      </c>
      <c r="D2066" s="53">
        <v>12</v>
      </c>
      <c r="E2066" s="54">
        <v>4068.24</v>
      </c>
    </row>
    <row r="2067" spans="1:5" ht="12" customHeight="1">
      <c r="A2067" s="508"/>
      <c r="B2067" s="508"/>
      <c r="C2067" s="52" t="s">
        <v>511</v>
      </c>
      <c r="D2067" s="53">
        <v>3</v>
      </c>
      <c r="E2067" s="54">
        <v>1160.6100000000001</v>
      </c>
    </row>
    <row r="2068" spans="1:5" ht="12" customHeight="1">
      <c r="A2068" s="508"/>
      <c r="B2068" s="508"/>
      <c r="C2068" s="52" t="s">
        <v>445</v>
      </c>
      <c r="D2068" s="53">
        <v>4</v>
      </c>
      <c r="E2068" s="54">
        <v>4757.4400000000005</v>
      </c>
    </row>
    <row r="2069" spans="1:5" ht="12" customHeight="1">
      <c r="A2069" s="508"/>
      <c r="B2069" s="508"/>
      <c r="C2069" s="52" t="s">
        <v>446</v>
      </c>
      <c r="D2069" s="53">
        <v>5</v>
      </c>
      <c r="E2069" s="54">
        <v>3513.5</v>
      </c>
    </row>
    <row r="2070" spans="1:5" ht="12" customHeight="1">
      <c r="A2070" s="508"/>
      <c r="B2070" s="508"/>
      <c r="C2070" s="52" t="s">
        <v>485</v>
      </c>
      <c r="D2070" s="53">
        <v>1</v>
      </c>
      <c r="E2070" s="54">
        <v>1157.78</v>
      </c>
    </row>
    <row r="2071" spans="1:5" ht="12" customHeight="1">
      <c r="A2071" s="508"/>
      <c r="B2071" s="508"/>
      <c r="C2071" s="52" t="s">
        <v>474</v>
      </c>
      <c r="D2071" s="53">
        <v>3</v>
      </c>
      <c r="E2071" s="54">
        <v>3492.24</v>
      </c>
    </row>
    <row r="2072" spans="1:5" ht="12" customHeight="1">
      <c r="A2072" s="508"/>
      <c r="B2072" s="508"/>
      <c r="C2072" s="52" t="s">
        <v>430</v>
      </c>
      <c r="D2072" s="53">
        <v>1</v>
      </c>
      <c r="E2072" s="54">
        <v>306.47000000000003</v>
      </c>
    </row>
    <row r="2073" spans="1:5" ht="12" customHeight="1">
      <c r="A2073" s="508"/>
      <c r="B2073" s="507" t="s">
        <v>776</v>
      </c>
      <c r="C2073" s="507"/>
      <c r="D2073" s="55">
        <v>49</v>
      </c>
      <c r="E2073" s="56">
        <v>39787.68</v>
      </c>
    </row>
    <row r="2074" spans="1:5" ht="12" customHeight="1">
      <c r="A2074" s="508"/>
      <c r="B2074" s="508" t="s">
        <v>275</v>
      </c>
      <c r="C2074" s="52" t="s">
        <v>464</v>
      </c>
      <c r="D2074" s="53">
        <v>1</v>
      </c>
      <c r="E2074" s="54">
        <v>674.44</v>
      </c>
    </row>
    <row r="2075" spans="1:5" ht="12" customHeight="1">
      <c r="A2075" s="508"/>
      <c r="B2075" s="508"/>
      <c r="C2075" s="52" t="s">
        <v>425</v>
      </c>
      <c r="D2075" s="53">
        <v>5</v>
      </c>
      <c r="E2075" s="54">
        <v>1695.1</v>
      </c>
    </row>
    <row r="2076" spans="1:5" ht="12" customHeight="1">
      <c r="A2076" s="508"/>
      <c r="B2076" s="508"/>
      <c r="C2076" s="52" t="s">
        <v>439</v>
      </c>
      <c r="D2076" s="53">
        <v>1</v>
      </c>
      <c r="E2076" s="54">
        <v>902.74</v>
      </c>
    </row>
    <row r="2077" spans="1:5" ht="12" customHeight="1">
      <c r="A2077" s="508"/>
      <c r="B2077" s="508"/>
      <c r="C2077" s="52" t="s">
        <v>429</v>
      </c>
      <c r="D2077" s="53">
        <v>1</v>
      </c>
      <c r="E2077" s="54">
        <v>513.94000000000005</v>
      </c>
    </row>
    <row r="2078" spans="1:5" ht="12" customHeight="1">
      <c r="A2078" s="508"/>
      <c r="B2078" s="507" t="s">
        <v>779</v>
      </c>
      <c r="C2078" s="507"/>
      <c r="D2078" s="55">
        <v>8</v>
      </c>
      <c r="E2078" s="56">
        <v>3786.22</v>
      </c>
    </row>
    <row r="2079" spans="1:5" ht="12" customHeight="1">
      <c r="A2079" s="509" t="s">
        <v>978</v>
      </c>
      <c r="B2079" s="509"/>
      <c r="C2079" s="509"/>
      <c r="D2079" s="55">
        <v>57</v>
      </c>
      <c r="E2079" s="56">
        <v>43573.9</v>
      </c>
    </row>
    <row r="2080" spans="1:5" ht="12" customHeight="1">
      <c r="A2080" s="508" t="s">
        <v>277</v>
      </c>
      <c r="B2080" s="57" t="s">
        <v>278</v>
      </c>
      <c r="C2080" s="52" t="s">
        <v>419</v>
      </c>
      <c r="D2080" s="53">
        <v>1</v>
      </c>
      <c r="E2080" s="54">
        <v>1391.54</v>
      </c>
    </row>
    <row r="2081" spans="1:5" ht="12" customHeight="1">
      <c r="A2081" s="508"/>
      <c r="B2081" s="507" t="s">
        <v>787</v>
      </c>
      <c r="C2081" s="507"/>
      <c r="D2081" s="55">
        <v>1</v>
      </c>
      <c r="E2081" s="56">
        <v>1391.54</v>
      </c>
    </row>
    <row r="2082" spans="1:5" ht="12" customHeight="1">
      <c r="A2082" s="508"/>
      <c r="B2082" s="508" t="s">
        <v>279</v>
      </c>
      <c r="C2082" s="52" t="s">
        <v>419</v>
      </c>
      <c r="D2082" s="53">
        <v>1</v>
      </c>
      <c r="E2082" s="54">
        <v>1391.54</v>
      </c>
    </row>
    <row r="2083" spans="1:5" ht="12" customHeight="1">
      <c r="A2083" s="508"/>
      <c r="B2083" s="508"/>
      <c r="C2083" s="52" t="s">
        <v>422</v>
      </c>
      <c r="D2083" s="53">
        <v>1</v>
      </c>
      <c r="E2083" s="54">
        <v>891.02</v>
      </c>
    </row>
    <row r="2084" spans="1:5" ht="12" customHeight="1">
      <c r="A2084" s="508"/>
      <c r="B2084" s="508"/>
      <c r="C2084" s="52" t="s">
        <v>437</v>
      </c>
      <c r="D2084" s="53">
        <v>2</v>
      </c>
      <c r="E2084" s="54">
        <v>1739.96</v>
      </c>
    </row>
    <row r="2085" spans="1:5" ht="12" customHeight="1">
      <c r="A2085" s="508"/>
      <c r="B2085" s="507" t="s">
        <v>788</v>
      </c>
      <c r="C2085" s="507"/>
      <c r="D2085" s="55">
        <v>4</v>
      </c>
      <c r="E2085" s="56">
        <v>4022.52</v>
      </c>
    </row>
    <row r="2086" spans="1:5" ht="12" customHeight="1">
      <c r="A2086" s="508"/>
      <c r="B2086" s="508" t="s">
        <v>280</v>
      </c>
      <c r="C2086" s="52" t="s">
        <v>419</v>
      </c>
      <c r="D2086" s="53">
        <v>2</v>
      </c>
      <c r="E2086" s="54">
        <v>2783.08</v>
      </c>
    </row>
    <row r="2087" spans="1:5" ht="12" customHeight="1">
      <c r="A2087" s="508"/>
      <c r="B2087" s="508"/>
      <c r="C2087" s="52" t="s">
        <v>491</v>
      </c>
      <c r="D2087" s="53">
        <v>11</v>
      </c>
      <c r="E2087" s="54">
        <v>7073</v>
      </c>
    </row>
    <row r="2088" spans="1:5" ht="12" customHeight="1">
      <c r="A2088" s="508"/>
      <c r="B2088" s="508"/>
      <c r="C2088" s="52" t="s">
        <v>492</v>
      </c>
      <c r="D2088" s="53">
        <v>1</v>
      </c>
      <c r="E2088" s="54">
        <v>508.24</v>
      </c>
    </row>
    <row r="2089" spans="1:5" ht="12" customHeight="1">
      <c r="A2089" s="508"/>
      <c r="B2089" s="508"/>
      <c r="C2089" s="52" t="s">
        <v>433</v>
      </c>
      <c r="D2089" s="53">
        <v>1</v>
      </c>
      <c r="E2089" s="54">
        <v>1119.74</v>
      </c>
    </row>
    <row r="2090" spans="1:5" ht="12" customHeight="1">
      <c r="A2090" s="508"/>
      <c r="B2090" s="508"/>
      <c r="C2090" s="52" t="s">
        <v>437</v>
      </c>
      <c r="D2090" s="53">
        <v>1</v>
      </c>
      <c r="E2090" s="54">
        <v>869.98</v>
      </c>
    </row>
    <row r="2091" spans="1:5" ht="12" customHeight="1">
      <c r="A2091" s="508"/>
      <c r="B2091" s="508"/>
      <c r="C2091" s="52" t="s">
        <v>426</v>
      </c>
      <c r="D2091" s="53">
        <v>2</v>
      </c>
      <c r="E2091" s="54">
        <v>2115.7600000000002</v>
      </c>
    </row>
    <row r="2092" spans="1:5" ht="12" customHeight="1">
      <c r="A2092" s="508"/>
      <c r="B2092" s="508"/>
      <c r="C2092" s="52" t="s">
        <v>455</v>
      </c>
      <c r="D2092" s="53">
        <v>1</v>
      </c>
      <c r="E2092" s="54">
        <v>438.24</v>
      </c>
    </row>
    <row r="2093" spans="1:5" ht="12" customHeight="1">
      <c r="A2093" s="508"/>
      <c r="B2093" s="508"/>
      <c r="C2093" s="52" t="s">
        <v>537</v>
      </c>
      <c r="D2093" s="53">
        <v>1</v>
      </c>
      <c r="E2093" s="54">
        <v>372.89</v>
      </c>
    </row>
    <row r="2094" spans="1:5" ht="12" customHeight="1">
      <c r="A2094" s="508"/>
      <c r="B2094" s="507" t="s">
        <v>979</v>
      </c>
      <c r="C2094" s="507"/>
      <c r="D2094" s="55">
        <v>20</v>
      </c>
      <c r="E2094" s="56">
        <v>15280.929999999998</v>
      </c>
    </row>
    <row r="2095" spans="1:5" ht="12" customHeight="1">
      <c r="A2095" s="508"/>
      <c r="B2095" s="508" t="s">
        <v>281</v>
      </c>
      <c r="C2095" s="52" t="s">
        <v>419</v>
      </c>
      <c r="D2095" s="53">
        <v>4</v>
      </c>
      <c r="E2095" s="54">
        <v>5566.16</v>
      </c>
    </row>
    <row r="2096" spans="1:5" ht="12" customHeight="1">
      <c r="A2096" s="508"/>
      <c r="B2096" s="508"/>
      <c r="C2096" s="52" t="s">
        <v>457</v>
      </c>
      <c r="D2096" s="53">
        <v>1</v>
      </c>
      <c r="E2096" s="54">
        <v>472.43</v>
      </c>
    </row>
    <row r="2097" spans="1:5" ht="12" customHeight="1">
      <c r="A2097" s="508"/>
      <c r="B2097" s="508"/>
      <c r="C2097" s="52" t="s">
        <v>557</v>
      </c>
      <c r="D2097" s="53">
        <v>4</v>
      </c>
      <c r="E2097" s="54">
        <v>1796.8000000000002</v>
      </c>
    </row>
    <row r="2098" spans="1:5" ht="12" customHeight="1">
      <c r="A2098" s="508"/>
      <c r="B2098" s="508"/>
      <c r="C2098" s="52" t="s">
        <v>468</v>
      </c>
      <c r="D2098" s="53">
        <v>1</v>
      </c>
      <c r="E2098" s="54">
        <v>1389.76</v>
      </c>
    </row>
    <row r="2099" spans="1:5" ht="12" customHeight="1">
      <c r="A2099" s="508"/>
      <c r="B2099" s="508"/>
      <c r="C2099" s="52" t="s">
        <v>526</v>
      </c>
      <c r="D2099" s="53">
        <v>1</v>
      </c>
      <c r="E2099" s="54">
        <v>358.58000000000004</v>
      </c>
    </row>
    <row r="2100" spans="1:5" ht="12" customHeight="1">
      <c r="A2100" s="508"/>
      <c r="B2100" s="508"/>
      <c r="C2100" s="52" t="s">
        <v>483</v>
      </c>
      <c r="D2100" s="53">
        <v>1</v>
      </c>
      <c r="E2100" s="54">
        <v>443</v>
      </c>
    </row>
    <row r="2101" spans="1:5" ht="12" customHeight="1">
      <c r="A2101" s="508"/>
      <c r="B2101" s="508"/>
      <c r="C2101" s="52" t="s">
        <v>491</v>
      </c>
      <c r="D2101" s="53">
        <v>11</v>
      </c>
      <c r="E2101" s="54">
        <v>7073</v>
      </c>
    </row>
    <row r="2102" spans="1:5" ht="12" customHeight="1">
      <c r="A2102" s="508"/>
      <c r="B2102" s="508"/>
      <c r="C2102" s="52" t="s">
        <v>420</v>
      </c>
      <c r="D2102" s="53">
        <v>17</v>
      </c>
      <c r="E2102" s="54">
        <v>10741.96</v>
      </c>
    </row>
    <row r="2103" spans="1:5" ht="12" customHeight="1">
      <c r="A2103" s="508"/>
      <c r="B2103" s="508"/>
      <c r="C2103" s="52" t="s">
        <v>436</v>
      </c>
      <c r="D2103" s="53">
        <v>3</v>
      </c>
      <c r="E2103" s="54">
        <v>2556.12</v>
      </c>
    </row>
    <row r="2104" spans="1:5" ht="12" customHeight="1">
      <c r="A2104" s="508"/>
      <c r="B2104" s="508"/>
      <c r="C2104" s="52" t="s">
        <v>422</v>
      </c>
      <c r="D2104" s="53">
        <v>3</v>
      </c>
      <c r="E2104" s="54">
        <v>2673.06</v>
      </c>
    </row>
    <row r="2105" spans="1:5" ht="12" customHeight="1">
      <c r="A2105" s="508"/>
      <c r="B2105" s="508"/>
      <c r="C2105" s="52" t="s">
        <v>437</v>
      </c>
      <c r="D2105" s="53">
        <v>16</v>
      </c>
      <c r="E2105" s="54">
        <v>13919.68</v>
      </c>
    </row>
    <row r="2106" spans="1:5" ht="12" customHeight="1">
      <c r="A2106" s="508"/>
      <c r="B2106" s="508"/>
      <c r="C2106" s="52" t="s">
        <v>424</v>
      </c>
      <c r="D2106" s="53">
        <v>1</v>
      </c>
      <c r="E2106" s="54">
        <v>1268.06</v>
      </c>
    </row>
    <row r="2107" spans="1:5" ht="12" customHeight="1">
      <c r="A2107" s="508"/>
      <c r="B2107" s="508"/>
      <c r="C2107" s="52" t="s">
        <v>425</v>
      </c>
      <c r="D2107" s="53">
        <v>32</v>
      </c>
      <c r="E2107" s="54">
        <v>10848.64</v>
      </c>
    </row>
    <row r="2108" spans="1:5" ht="12" customHeight="1">
      <c r="A2108" s="508"/>
      <c r="B2108" s="508"/>
      <c r="C2108" s="52" t="s">
        <v>511</v>
      </c>
      <c r="D2108" s="53">
        <v>1</v>
      </c>
      <c r="E2108" s="54">
        <v>386.87</v>
      </c>
    </row>
    <row r="2109" spans="1:5" ht="12" customHeight="1">
      <c r="A2109" s="508"/>
      <c r="B2109" s="508"/>
      <c r="C2109" s="52" t="s">
        <v>426</v>
      </c>
      <c r="D2109" s="53">
        <v>12</v>
      </c>
      <c r="E2109" s="54">
        <v>12694.560000000001</v>
      </c>
    </row>
    <row r="2110" spans="1:5" ht="12" customHeight="1">
      <c r="A2110" s="508"/>
      <c r="B2110" s="508"/>
      <c r="C2110" s="52" t="s">
        <v>589</v>
      </c>
      <c r="D2110" s="53">
        <v>1</v>
      </c>
      <c r="E2110" s="54">
        <v>720.14</v>
      </c>
    </row>
    <row r="2111" spans="1:5" ht="12" customHeight="1">
      <c r="A2111" s="508"/>
      <c r="B2111" s="508"/>
      <c r="C2111" s="52" t="s">
        <v>455</v>
      </c>
      <c r="D2111" s="53">
        <v>5</v>
      </c>
      <c r="E2111" s="54">
        <v>2191.1999999999998</v>
      </c>
    </row>
    <row r="2112" spans="1:5" ht="12" customHeight="1">
      <c r="A2112" s="508"/>
      <c r="B2112" s="508"/>
      <c r="C2112" s="52" t="s">
        <v>427</v>
      </c>
      <c r="D2112" s="53">
        <v>2</v>
      </c>
      <c r="E2112" s="54">
        <v>4006.84</v>
      </c>
    </row>
    <row r="2113" spans="1:5" ht="12" customHeight="1">
      <c r="A2113" s="508"/>
      <c r="B2113" s="508"/>
      <c r="C2113" s="52" t="s">
        <v>499</v>
      </c>
      <c r="D2113" s="53">
        <v>1</v>
      </c>
      <c r="E2113" s="54">
        <v>91.490000000000009</v>
      </c>
    </row>
    <row r="2114" spans="1:5" ht="12" customHeight="1">
      <c r="A2114" s="508"/>
      <c r="B2114" s="508"/>
      <c r="C2114" s="52" t="s">
        <v>474</v>
      </c>
      <c r="D2114" s="53">
        <v>14</v>
      </c>
      <c r="E2114" s="54">
        <v>16297.119999999999</v>
      </c>
    </row>
    <row r="2115" spans="1:5" ht="12" customHeight="1">
      <c r="A2115" s="508"/>
      <c r="B2115" s="508"/>
      <c r="C2115" s="52" t="s">
        <v>430</v>
      </c>
      <c r="D2115" s="53">
        <v>9</v>
      </c>
      <c r="E2115" s="54">
        <v>2758.2300000000005</v>
      </c>
    </row>
    <row r="2116" spans="1:5" ht="12" customHeight="1">
      <c r="A2116" s="508"/>
      <c r="B2116" s="507" t="s">
        <v>980</v>
      </c>
      <c r="C2116" s="507"/>
      <c r="D2116" s="55">
        <v>140</v>
      </c>
      <c r="E2116" s="56">
        <v>98253.699999999983</v>
      </c>
    </row>
    <row r="2117" spans="1:5" ht="12" customHeight="1">
      <c r="A2117" s="508"/>
      <c r="B2117" s="57" t="s">
        <v>789</v>
      </c>
      <c r="C2117" s="52" t="s">
        <v>981</v>
      </c>
      <c r="D2117" s="53">
        <v>2</v>
      </c>
      <c r="E2117" s="54">
        <v>0</v>
      </c>
    </row>
    <row r="2118" spans="1:5" ht="12" customHeight="1">
      <c r="A2118" s="508"/>
      <c r="B2118" s="507" t="s">
        <v>790</v>
      </c>
      <c r="C2118" s="507"/>
      <c r="D2118" s="55">
        <v>2</v>
      </c>
      <c r="E2118" s="56">
        <v>0</v>
      </c>
    </row>
    <row r="2119" spans="1:5" ht="12" customHeight="1">
      <c r="A2119" s="508"/>
      <c r="B2119" s="508" t="s">
        <v>282</v>
      </c>
      <c r="C2119" s="52" t="s">
        <v>419</v>
      </c>
      <c r="D2119" s="53">
        <v>3</v>
      </c>
      <c r="E2119" s="54">
        <v>4174.62</v>
      </c>
    </row>
    <row r="2120" spans="1:5" ht="12" customHeight="1">
      <c r="A2120" s="508"/>
      <c r="B2120" s="508"/>
      <c r="C2120" s="52" t="s">
        <v>420</v>
      </c>
      <c r="D2120" s="53">
        <v>4</v>
      </c>
      <c r="E2120" s="54">
        <v>2527.52</v>
      </c>
    </row>
    <row r="2121" spans="1:5" ht="12" customHeight="1">
      <c r="A2121" s="508"/>
      <c r="B2121" s="508"/>
      <c r="C2121" s="52" t="s">
        <v>436</v>
      </c>
      <c r="D2121" s="53">
        <v>1</v>
      </c>
      <c r="E2121" s="54">
        <v>852.04</v>
      </c>
    </row>
    <row r="2122" spans="1:5" ht="12" customHeight="1">
      <c r="A2122" s="508"/>
      <c r="B2122" s="508"/>
      <c r="C2122" s="52" t="s">
        <v>422</v>
      </c>
      <c r="D2122" s="53">
        <v>1</v>
      </c>
      <c r="E2122" s="54">
        <v>891.02</v>
      </c>
    </row>
    <row r="2123" spans="1:5" ht="12" customHeight="1">
      <c r="A2123" s="508"/>
      <c r="B2123" s="508"/>
      <c r="C2123" s="52" t="s">
        <v>437</v>
      </c>
      <c r="D2123" s="53">
        <v>1</v>
      </c>
      <c r="E2123" s="54">
        <v>869.98</v>
      </c>
    </row>
    <row r="2124" spans="1:5" ht="12" customHeight="1">
      <c r="A2124" s="508"/>
      <c r="B2124" s="508"/>
      <c r="C2124" s="52" t="s">
        <v>424</v>
      </c>
      <c r="D2124" s="53">
        <v>4</v>
      </c>
      <c r="E2124" s="54">
        <v>5072.24</v>
      </c>
    </row>
    <row r="2125" spans="1:5" ht="12" customHeight="1">
      <c r="A2125" s="508"/>
      <c r="B2125" s="508"/>
      <c r="C2125" s="52" t="s">
        <v>426</v>
      </c>
      <c r="D2125" s="53">
        <v>5</v>
      </c>
      <c r="E2125" s="54">
        <v>5289.4000000000005</v>
      </c>
    </row>
    <row r="2126" spans="1:5" ht="12" customHeight="1">
      <c r="A2126" s="508"/>
      <c r="B2126" s="508"/>
      <c r="C2126" s="52" t="s">
        <v>455</v>
      </c>
      <c r="D2126" s="53">
        <v>1</v>
      </c>
      <c r="E2126" s="54">
        <v>438.24</v>
      </c>
    </row>
    <row r="2127" spans="1:5" ht="12" customHeight="1">
      <c r="A2127" s="508"/>
      <c r="B2127" s="508"/>
      <c r="C2127" s="52" t="s">
        <v>981</v>
      </c>
      <c r="D2127" s="53">
        <v>6</v>
      </c>
      <c r="E2127" s="54">
        <v>0</v>
      </c>
    </row>
    <row r="2128" spans="1:5" ht="12" customHeight="1">
      <c r="A2128" s="508"/>
      <c r="B2128" s="507" t="s">
        <v>982</v>
      </c>
      <c r="C2128" s="507"/>
      <c r="D2128" s="55">
        <v>26</v>
      </c>
      <c r="E2128" s="56">
        <v>20115.060000000001</v>
      </c>
    </row>
    <row r="2129" spans="1:5" ht="12" customHeight="1">
      <c r="A2129" s="508"/>
      <c r="B2129" s="508" t="s">
        <v>283</v>
      </c>
      <c r="C2129" s="52" t="s">
        <v>609</v>
      </c>
      <c r="D2129" s="53">
        <v>1</v>
      </c>
      <c r="E2129" s="54">
        <v>549.72</v>
      </c>
    </row>
    <row r="2130" spans="1:5" ht="12" customHeight="1">
      <c r="A2130" s="508"/>
      <c r="B2130" s="508"/>
      <c r="C2130" s="52" t="s">
        <v>419</v>
      </c>
      <c r="D2130" s="53">
        <v>40</v>
      </c>
      <c r="E2130" s="54">
        <v>55661.599999999999</v>
      </c>
    </row>
    <row r="2131" spans="1:5" ht="12" customHeight="1">
      <c r="A2131" s="508"/>
      <c r="B2131" s="508"/>
      <c r="C2131" s="52" t="s">
        <v>452</v>
      </c>
      <c r="D2131" s="53">
        <v>6</v>
      </c>
      <c r="E2131" s="54">
        <v>7684.5</v>
      </c>
    </row>
    <row r="2132" spans="1:5" ht="12" customHeight="1">
      <c r="A2132" s="508"/>
      <c r="B2132" s="508"/>
      <c r="C2132" s="52" t="s">
        <v>491</v>
      </c>
      <c r="D2132" s="53">
        <v>7</v>
      </c>
      <c r="E2132" s="54">
        <v>4501</v>
      </c>
    </row>
    <row r="2133" spans="1:5" ht="12" customHeight="1">
      <c r="A2133" s="508"/>
      <c r="B2133" s="508"/>
      <c r="C2133" s="52" t="s">
        <v>420</v>
      </c>
      <c r="D2133" s="53">
        <v>2</v>
      </c>
      <c r="E2133" s="54">
        <v>1263.76</v>
      </c>
    </row>
    <row r="2134" spans="1:5" ht="12" customHeight="1">
      <c r="A2134" s="508"/>
      <c r="B2134" s="508"/>
      <c r="C2134" s="52" t="s">
        <v>433</v>
      </c>
      <c r="D2134" s="53">
        <v>3</v>
      </c>
      <c r="E2134" s="54">
        <v>3359.2200000000003</v>
      </c>
    </row>
    <row r="2135" spans="1:5" ht="12" customHeight="1">
      <c r="A2135" s="508"/>
      <c r="B2135" s="508"/>
      <c r="C2135" s="52" t="s">
        <v>528</v>
      </c>
      <c r="D2135" s="53">
        <v>1</v>
      </c>
      <c r="E2135" s="54">
        <v>723.08</v>
      </c>
    </row>
    <row r="2136" spans="1:5" ht="12" customHeight="1">
      <c r="A2136" s="508"/>
      <c r="B2136" s="508"/>
      <c r="C2136" s="52" t="s">
        <v>436</v>
      </c>
      <c r="D2136" s="53">
        <v>3</v>
      </c>
      <c r="E2136" s="54">
        <v>2556.12</v>
      </c>
    </row>
    <row r="2137" spans="1:5" ht="12" customHeight="1">
      <c r="A2137" s="508"/>
      <c r="B2137" s="508"/>
      <c r="C2137" s="52" t="s">
        <v>422</v>
      </c>
      <c r="D2137" s="53">
        <v>14</v>
      </c>
      <c r="E2137" s="54">
        <v>12474.279999999999</v>
      </c>
    </row>
    <row r="2138" spans="1:5" ht="12" customHeight="1">
      <c r="A2138" s="508"/>
      <c r="B2138" s="508"/>
      <c r="C2138" s="52" t="s">
        <v>437</v>
      </c>
      <c r="D2138" s="53">
        <v>13</v>
      </c>
      <c r="E2138" s="54">
        <v>11309.74</v>
      </c>
    </row>
    <row r="2139" spans="1:5" ht="12" customHeight="1">
      <c r="A2139" s="508"/>
      <c r="B2139" s="508"/>
      <c r="C2139" s="52" t="s">
        <v>424</v>
      </c>
      <c r="D2139" s="53">
        <v>18</v>
      </c>
      <c r="E2139" s="54">
        <v>22825.079999999998</v>
      </c>
    </row>
    <row r="2140" spans="1:5" ht="12" customHeight="1">
      <c r="A2140" s="508"/>
      <c r="B2140" s="508"/>
      <c r="C2140" s="52" t="s">
        <v>443</v>
      </c>
      <c r="D2140" s="53">
        <v>11</v>
      </c>
      <c r="E2140" s="54">
        <v>1906.6299999999999</v>
      </c>
    </row>
    <row r="2141" spans="1:5" ht="12" customHeight="1">
      <c r="A2141" s="508"/>
      <c r="B2141" s="508"/>
      <c r="C2141" s="52" t="s">
        <v>426</v>
      </c>
      <c r="D2141" s="53">
        <v>5</v>
      </c>
      <c r="E2141" s="54">
        <v>5289.4000000000005</v>
      </c>
    </row>
    <row r="2142" spans="1:5" ht="12" customHeight="1">
      <c r="A2142" s="508"/>
      <c r="B2142" s="508"/>
      <c r="C2142" s="52" t="s">
        <v>455</v>
      </c>
      <c r="D2142" s="53">
        <v>1</v>
      </c>
      <c r="E2142" s="54">
        <v>438.24</v>
      </c>
    </row>
    <row r="2143" spans="1:5" ht="12" customHeight="1">
      <c r="A2143" s="508"/>
      <c r="B2143" s="508"/>
      <c r="C2143" s="52" t="s">
        <v>427</v>
      </c>
      <c r="D2143" s="53">
        <v>4</v>
      </c>
      <c r="E2143" s="54">
        <v>8013.68</v>
      </c>
    </row>
    <row r="2144" spans="1:5" ht="12" customHeight="1">
      <c r="A2144" s="508"/>
      <c r="B2144" s="508"/>
      <c r="C2144" s="52" t="s">
        <v>499</v>
      </c>
      <c r="D2144" s="53">
        <v>1</v>
      </c>
      <c r="E2144" s="54">
        <v>91.490000000000009</v>
      </c>
    </row>
    <row r="2145" spans="1:5" ht="12" customHeight="1">
      <c r="A2145" s="508"/>
      <c r="B2145" s="508"/>
      <c r="C2145" s="52" t="s">
        <v>445</v>
      </c>
      <c r="D2145" s="53">
        <v>4</v>
      </c>
      <c r="E2145" s="54">
        <v>4757.4400000000005</v>
      </c>
    </row>
    <row r="2146" spans="1:5" ht="12" customHeight="1">
      <c r="A2146" s="508"/>
      <c r="B2146" s="508"/>
      <c r="C2146" s="52" t="s">
        <v>479</v>
      </c>
      <c r="D2146" s="53">
        <v>3</v>
      </c>
      <c r="E2146" s="54">
        <v>1117.6199999999999</v>
      </c>
    </row>
    <row r="2147" spans="1:5" ht="12" customHeight="1">
      <c r="A2147" s="508"/>
      <c r="B2147" s="507" t="s">
        <v>791</v>
      </c>
      <c r="C2147" s="507"/>
      <c r="D2147" s="55">
        <v>137</v>
      </c>
      <c r="E2147" s="56">
        <v>144522.6</v>
      </c>
    </row>
    <row r="2148" spans="1:5" ht="12" customHeight="1">
      <c r="A2148" s="508"/>
      <c r="B2148" s="508" t="s">
        <v>284</v>
      </c>
      <c r="C2148" s="52" t="s">
        <v>419</v>
      </c>
      <c r="D2148" s="53">
        <v>3</v>
      </c>
      <c r="E2148" s="54">
        <v>4174.62</v>
      </c>
    </row>
    <row r="2149" spans="1:5" ht="12" customHeight="1">
      <c r="A2149" s="508"/>
      <c r="B2149" s="508"/>
      <c r="C2149" s="52" t="s">
        <v>420</v>
      </c>
      <c r="D2149" s="53">
        <v>1</v>
      </c>
      <c r="E2149" s="54">
        <v>631.88</v>
      </c>
    </row>
    <row r="2150" spans="1:5" ht="12" customHeight="1">
      <c r="A2150" s="508"/>
      <c r="B2150" s="508"/>
      <c r="C2150" s="52" t="s">
        <v>422</v>
      </c>
      <c r="D2150" s="53">
        <v>2</v>
      </c>
      <c r="E2150" s="54">
        <v>1782.04</v>
      </c>
    </row>
    <row r="2151" spans="1:5" ht="12" customHeight="1">
      <c r="A2151" s="508"/>
      <c r="B2151" s="508"/>
      <c r="C2151" s="52" t="s">
        <v>437</v>
      </c>
      <c r="D2151" s="53">
        <v>6</v>
      </c>
      <c r="E2151" s="54">
        <v>5219.88</v>
      </c>
    </row>
    <row r="2152" spans="1:5" ht="12" customHeight="1">
      <c r="A2152" s="508"/>
      <c r="B2152" s="508"/>
      <c r="C2152" s="52" t="s">
        <v>597</v>
      </c>
      <c r="D2152" s="53">
        <v>1</v>
      </c>
      <c r="E2152" s="54">
        <v>1541.4</v>
      </c>
    </row>
    <row r="2153" spans="1:5" ht="12" customHeight="1">
      <c r="A2153" s="508"/>
      <c r="B2153" s="508"/>
      <c r="C2153" s="52" t="s">
        <v>426</v>
      </c>
      <c r="D2153" s="53">
        <v>2</v>
      </c>
      <c r="E2153" s="54">
        <v>2115.7600000000002</v>
      </c>
    </row>
    <row r="2154" spans="1:5" ht="12" customHeight="1">
      <c r="A2154" s="508"/>
      <c r="B2154" s="508"/>
      <c r="C2154" s="52" t="s">
        <v>427</v>
      </c>
      <c r="D2154" s="53">
        <v>1</v>
      </c>
      <c r="E2154" s="54">
        <v>2003.42</v>
      </c>
    </row>
    <row r="2155" spans="1:5" ht="12" customHeight="1">
      <c r="A2155" s="508"/>
      <c r="B2155" s="507" t="s">
        <v>983</v>
      </c>
      <c r="C2155" s="507"/>
      <c r="D2155" s="55">
        <v>16</v>
      </c>
      <c r="E2155" s="56">
        <v>17469</v>
      </c>
    </row>
    <row r="2156" spans="1:5" ht="12" customHeight="1">
      <c r="A2156" s="508"/>
      <c r="B2156" s="508" t="s">
        <v>285</v>
      </c>
      <c r="C2156" s="52" t="s">
        <v>549</v>
      </c>
      <c r="D2156" s="53">
        <v>1</v>
      </c>
      <c r="E2156" s="54">
        <v>402.85</v>
      </c>
    </row>
    <row r="2157" spans="1:5" ht="12" customHeight="1">
      <c r="A2157" s="508"/>
      <c r="B2157" s="508"/>
      <c r="C2157" s="52" t="s">
        <v>483</v>
      </c>
      <c r="D2157" s="53">
        <v>3</v>
      </c>
      <c r="E2157" s="54">
        <v>1329</v>
      </c>
    </row>
    <row r="2158" spans="1:5" ht="12" customHeight="1">
      <c r="A2158" s="508"/>
      <c r="B2158" s="508"/>
      <c r="C2158" s="52" t="s">
        <v>744</v>
      </c>
      <c r="D2158" s="53">
        <v>1</v>
      </c>
      <c r="E2158" s="54">
        <v>1316.38</v>
      </c>
    </row>
    <row r="2159" spans="1:5" ht="12" customHeight="1">
      <c r="A2159" s="508"/>
      <c r="B2159" s="507" t="s">
        <v>794</v>
      </c>
      <c r="C2159" s="507"/>
      <c r="D2159" s="55">
        <v>5</v>
      </c>
      <c r="E2159" s="56">
        <v>3048.23</v>
      </c>
    </row>
    <row r="2160" spans="1:5" ht="12" customHeight="1">
      <c r="A2160" s="508"/>
      <c r="B2160" s="508" t="s">
        <v>286</v>
      </c>
      <c r="C2160" s="52" t="s">
        <v>463</v>
      </c>
      <c r="D2160" s="53">
        <v>1</v>
      </c>
      <c r="E2160" s="54">
        <v>696.36</v>
      </c>
    </row>
    <row r="2161" spans="1:5" ht="12" customHeight="1">
      <c r="A2161" s="508"/>
      <c r="B2161" s="508"/>
      <c r="C2161" s="52" t="s">
        <v>548</v>
      </c>
      <c r="D2161" s="53">
        <v>5</v>
      </c>
      <c r="E2161" s="54">
        <v>225</v>
      </c>
    </row>
    <row r="2162" spans="1:5" ht="12" customHeight="1">
      <c r="A2162" s="508"/>
      <c r="B2162" s="508"/>
      <c r="C2162" s="52" t="s">
        <v>419</v>
      </c>
      <c r="D2162" s="53">
        <v>4</v>
      </c>
      <c r="E2162" s="54">
        <v>5566.16</v>
      </c>
    </row>
    <row r="2163" spans="1:5" ht="12" customHeight="1">
      <c r="A2163" s="508"/>
      <c r="B2163" s="508"/>
      <c r="C2163" s="52" t="s">
        <v>491</v>
      </c>
      <c r="D2163" s="53">
        <v>41</v>
      </c>
      <c r="E2163" s="54">
        <v>26363</v>
      </c>
    </row>
    <row r="2164" spans="1:5" ht="12" customHeight="1">
      <c r="A2164" s="508"/>
      <c r="B2164" s="508"/>
      <c r="C2164" s="52" t="s">
        <v>421</v>
      </c>
      <c r="D2164" s="53">
        <v>1</v>
      </c>
      <c r="E2164" s="54">
        <v>1079.8400000000001</v>
      </c>
    </row>
    <row r="2165" spans="1:5" ht="12" customHeight="1">
      <c r="A2165" s="508"/>
      <c r="B2165" s="508"/>
      <c r="C2165" s="52" t="s">
        <v>422</v>
      </c>
      <c r="D2165" s="53">
        <v>1</v>
      </c>
      <c r="E2165" s="54">
        <v>891.02</v>
      </c>
    </row>
    <row r="2166" spans="1:5" ht="12" customHeight="1">
      <c r="A2166" s="508"/>
      <c r="B2166" s="508"/>
      <c r="C2166" s="52" t="s">
        <v>437</v>
      </c>
      <c r="D2166" s="53">
        <v>3</v>
      </c>
      <c r="E2166" s="54">
        <v>2609.94</v>
      </c>
    </row>
    <row r="2167" spans="1:5" ht="12" customHeight="1">
      <c r="A2167" s="508"/>
      <c r="B2167" s="508"/>
      <c r="C2167" s="52" t="s">
        <v>425</v>
      </c>
      <c r="D2167" s="53">
        <v>7</v>
      </c>
      <c r="E2167" s="54">
        <v>2373.14</v>
      </c>
    </row>
    <row r="2168" spans="1:5" ht="12" customHeight="1">
      <c r="A2168" s="508"/>
      <c r="B2168" s="508"/>
      <c r="C2168" s="52" t="s">
        <v>455</v>
      </c>
      <c r="D2168" s="53">
        <v>2</v>
      </c>
      <c r="E2168" s="54">
        <v>876.48</v>
      </c>
    </row>
    <row r="2169" spans="1:5" ht="12" customHeight="1">
      <c r="A2169" s="508"/>
      <c r="B2169" s="508"/>
      <c r="C2169" s="52" t="s">
        <v>439</v>
      </c>
      <c r="D2169" s="53">
        <v>1</v>
      </c>
      <c r="E2169" s="54">
        <v>902.74</v>
      </c>
    </row>
    <row r="2170" spans="1:5" ht="12" customHeight="1">
      <c r="A2170" s="508"/>
      <c r="B2170" s="508"/>
      <c r="C2170" s="52" t="s">
        <v>430</v>
      </c>
      <c r="D2170" s="53">
        <v>1</v>
      </c>
      <c r="E2170" s="54">
        <v>306.47000000000003</v>
      </c>
    </row>
    <row r="2171" spans="1:5" ht="12" customHeight="1">
      <c r="A2171" s="508"/>
      <c r="B2171" s="507" t="s">
        <v>984</v>
      </c>
      <c r="C2171" s="507"/>
      <c r="D2171" s="55">
        <v>67</v>
      </c>
      <c r="E2171" s="56">
        <v>41890.15</v>
      </c>
    </row>
    <row r="2172" spans="1:5" ht="12" customHeight="1">
      <c r="A2172" s="508"/>
      <c r="B2172" s="508" t="s">
        <v>287</v>
      </c>
      <c r="C2172" s="52" t="s">
        <v>548</v>
      </c>
      <c r="D2172" s="53">
        <v>2</v>
      </c>
      <c r="E2172" s="54">
        <v>90</v>
      </c>
    </row>
    <row r="2173" spans="1:5" ht="12" customHeight="1">
      <c r="A2173" s="508"/>
      <c r="B2173" s="508"/>
      <c r="C2173" s="52" t="s">
        <v>419</v>
      </c>
      <c r="D2173" s="53">
        <v>1</v>
      </c>
      <c r="E2173" s="54">
        <v>1391.54</v>
      </c>
    </row>
    <row r="2174" spans="1:5" ht="12" customHeight="1">
      <c r="A2174" s="508"/>
      <c r="B2174" s="508"/>
      <c r="C2174" s="52" t="s">
        <v>468</v>
      </c>
      <c r="D2174" s="53">
        <v>1</v>
      </c>
      <c r="E2174" s="54">
        <v>1389.76</v>
      </c>
    </row>
    <row r="2175" spans="1:5" ht="12" customHeight="1">
      <c r="A2175" s="508"/>
      <c r="B2175" s="508"/>
      <c r="C2175" s="52" t="s">
        <v>622</v>
      </c>
      <c r="D2175" s="53">
        <v>1</v>
      </c>
      <c r="E2175" s="54">
        <v>745.92000000000007</v>
      </c>
    </row>
    <row r="2176" spans="1:5" ht="12" customHeight="1">
      <c r="A2176" s="508"/>
      <c r="B2176" s="508"/>
      <c r="C2176" s="52" t="s">
        <v>441</v>
      </c>
      <c r="D2176" s="53">
        <v>1</v>
      </c>
      <c r="E2176" s="54">
        <v>45</v>
      </c>
    </row>
    <row r="2177" spans="1:5" ht="12" customHeight="1">
      <c r="A2177" s="508"/>
      <c r="B2177" s="508"/>
      <c r="C2177" s="52" t="s">
        <v>483</v>
      </c>
      <c r="D2177" s="53">
        <v>1</v>
      </c>
      <c r="E2177" s="54">
        <v>443</v>
      </c>
    </row>
    <row r="2178" spans="1:5" ht="12" customHeight="1">
      <c r="A2178" s="508"/>
      <c r="B2178" s="508"/>
      <c r="C2178" s="52" t="s">
        <v>491</v>
      </c>
      <c r="D2178" s="53">
        <v>21</v>
      </c>
      <c r="E2178" s="54">
        <v>13503</v>
      </c>
    </row>
    <row r="2179" spans="1:5" ht="12" customHeight="1">
      <c r="A2179" s="508"/>
      <c r="B2179" s="508"/>
      <c r="C2179" s="52" t="s">
        <v>420</v>
      </c>
      <c r="D2179" s="53">
        <v>2</v>
      </c>
      <c r="E2179" s="54">
        <v>1263.76</v>
      </c>
    </row>
    <row r="2180" spans="1:5" ht="12" customHeight="1">
      <c r="A2180" s="508"/>
      <c r="B2180" s="508"/>
      <c r="C2180" s="52" t="s">
        <v>421</v>
      </c>
      <c r="D2180" s="53">
        <v>1</v>
      </c>
      <c r="E2180" s="54">
        <v>1079.8400000000001</v>
      </c>
    </row>
    <row r="2181" spans="1:5" ht="12" customHeight="1">
      <c r="A2181" s="508"/>
      <c r="B2181" s="508"/>
      <c r="C2181" s="52" t="s">
        <v>436</v>
      </c>
      <c r="D2181" s="53">
        <v>3</v>
      </c>
      <c r="E2181" s="54">
        <v>2556.12</v>
      </c>
    </row>
    <row r="2182" spans="1:5" ht="12" customHeight="1">
      <c r="A2182" s="508"/>
      <c r="B2182" s="508"/>
      <c r="C2182" s="52" t="s">
        <v>422</v>
      </c>
      <c r="D2182" s="53">
        <v>4</v>
      </c>
      <c r="E2182" s="54">
        <v>3564.08</v>
      </c>
    </row>
    <row r="2183" spans="1:5" ht="12" customHeight="1">
      <c r="A2183" s="508"/>
      <c r="B2183" s="508"/>
      <c r="C2183" s="52" t="s">
        <v>437</v>
      </c>
      <c r="D2183" s="53">
        <v>4</v>
      </c>
      <c r="E2183" s="54">
        <v>3479.92</v>
      </c>
    </row>
    <row r="2184" spans="1:5" ht="12" customHeight="1">
      <c r="A2184" s="508"/>
      <c r="B2184" s="508"/>
      <c r="C2184" s="52" t="s">
        <v>424</v>
      </c>
      <c r="D2184" s="53">
        <v>1</v>
      </c>
      <c r="E2184" s="54">
        <v>1268.06</v>
      </c>
    </row>
    <row r="2185" spans="1:5" ht="12" customHeight="1">
      <c r="A2185" s="508"/>
      <c r="B2185" s="508"/>
      <c r="C2185" s="52" t="s">
        <v>443</v>
      </c>
      <c r="D2185" s="53">
        <v>2</v>
      </c>
      <c r="E2185" s="54">
        <v>346.65999999999997</v>
      </c>
    </row>
    <row r="2186" spans="1:5" ht="12" customHeight="1">
      <c r="A2186" s="508"/>
      <c r="B2186" s="508"/>
      <c r="C2186" s="52" t="s">
        <v>425</v>
      </c>
      <c r="D2186" s="53">
        <v>8</v>
      </c>
      <c r="E2186" s="54">
        <v>2712.16</v>
      </c>
    </row>
    <row r="2187" spans="1:5" ht="12" customHeight="1">
      <c r="A2187" s="508"/>
      <c r="B2187" s="508"/>
      <c r="C2187" s="52" t="s">
        <v>426</v>
      </c>
      <c r="D2187" s="53">
        <v>4</v>
      </c>
      <c r="E2187" s="54">
        <v>4231.5200000000004</v>
      </c>
    </row>
    <row r="2188" spans="1:5" ht="12" customHeight="1">
      <c r="A2188" s="508"/>
      <c r="B2188" s="508"/>
      <c r="C2188" s="52" t="s">
        <v>507</v>
      </c>
      <c r="D2188" s="53">
        <v>1</v>
      </c>
      <c r="E2188" s="54">
        <v>515.12</v>
      </c>
    </row>
    <row r="2189" spans="1:5" ht="12" customHeight="1">
      <c r="A2189" s="508"/>
      <c r="B2189" s="507" t="s">
        <v>985</v>
      </c>
      <c r="C2189" s="507"/>
      <c r="D2189" s="55">
        <v>58</v>
      </c>
      <c r="E2189" s="56">
        <v>38625.46</v>
      </c>
    </row>
    <row r="2190" spans="1:5" ht="12" customHeight="1">
      <c r="A2190" s="508"/>
      <c r="B2190" s="508" t="s">
        <v>288</v>
      </c>
      <c r="C2190" s="52" t="s">
        <v>419</v>
      </c>
      <c r="D2190" s="53">
        <v>8</v>
      </c>
      <c r="E2190" s="54">
        <v>11132.32</v>
      </c>
    </row>
    <row r="2191" spans="1:5" ht="12" customHeight="1">
      <c r="A2191" s="508"/>
      <c r="B2191" s="508"/>
      <c r="C2191" s="52" t="s">
        <v>457</v>
      </c>
      <c r="D2191" s="53">
        <v>4</v>
      </c>
      <c r="E2191" s="54">
        <v>1889.72</v>
      </c>
    </row>
    <row r="2192" spans="1:5" ht="12" customHeight="1">
      <c r="A2192" s="508"/>
      <c r="B2192" s="508"/>
      <c r="C2192" s="52" t="s">
        <v>557</v>
      </c>
      <c r="D2192" s="53">
        <v>1</v>
      </c>
      <c r="E2192" s="54">
        <v>449.20000000000005</v>
      </c>
    </row>
    <row r="2193" spans="1:8" ht="12" customHeight="1">
      <c r="A2193" s="508"/>
      <c r="B2193" s="508"/>
      <c r="C2193" s="52" t="s">
        <v>420</v>
      </c>
      <c r="D2193" s="53">
        <v>2</v>
      </c>
      <c r="E2193" s="54">
        <v>1263.76</v>
      </c>
    </row>
    <row r="2194" spans="1:8" ht="12" customHeight="1">
      <c r="A2194" s="508"/>
      <c r="B2194" s="508"/>
      <c r="C2194" s="52" t="s">
        <v>433</v>
      </c>
      <c r="D2194" s="53">
        <v>1</v>
      </c>
      <c r="E2194" s="54">
        <v>1119.74</v>
      </c>
    </row>
    <row r="2195" spans="1:8" ht="12" customHeight="1">
      <c r="A2195" s="508"/>
      <c r="B2195" s="508"/>
      <c r="C2195" s="52" t="s">
        <v>424</v>
      </c>
      <c r="D2195" s="53">
        <v>9</v>
      </c>
      <c r="E2195" s="54">
        <v>11412.54</v>
      </c>
    </row>
    <row r="2196" spans="1:8" ht="12" customHeight="1">
      <c r="A2196" s="508"/>
      <c r="B2196" s="508"/>
      <c r="C2196" s="52" t="s">
        <v>429</v>
      </c>
      <c r="D2196" s="53">
        <v>2</v>
      </c>
      <c r="E2196" s="54">
        <v>1027.8800000000001</v>
      </c>
    </row>
    <row r="2197" spans="1:8" ht="12" customHeight="1">
      <c r="A2197" s="508"/>
      <c r="B2197" s="508"/>
      <c r="C2197" s="52" t="s">
        <v>507</v>
      </c>
      <c r="D2197" s="53">
        <v>1</v>
      </c>
      <c r="E2197" s="54">
        <v>515.12</v>
      </c>
    </row>
    <row r="2198" spans="1:8" ht="12" customHeight="1">
      <c r="A2198" s="508"/>
      <c r="B2198" s="507" t="s">
        <v>986</v>
      </c>
      <c r="C2198" s="507"/>
      <c r="D2198" s="55">
        <v>28</v>
      </c>
      <c r="E2198" s="56">
        <v>28810.28</v>
      </c>
    </row>
    <row r="2199" spans="1:8" ht="12" customHeight="1">
      <c r="A2199" s="508"/>
      <c r="B2199" s="508" t="s">
        <v>289</v>
      </c>
      <c r="C2199" s="52" t="s">
        <v>491</v>
      </c>
      <c r="D2199" s="66">
        <v>6</v>
      </c>
      <c r="E2199" s="67">
        <v>3858</v>
      </c>
    </row>
    <row r="2200" spans="1:8" ht="12" customHeight="1">
      <c r="A2200" s="508"/>
      <c r="B2200" s="508"/>
      <c r="C2200" s="52" t="s">
        <v>433</v>
      </c>
      <c r="D2200" s="53">
        <v>3</v>
      </c>
      <c r="E2200" s="54">
        <v>3359.2200000000003</v>
      </c>
    </row>
    <row r="2201" spans="1:8" ht="12" customHeight="1">
      <c r="A2201" s="508"/>
      <c r="B2201" s="508"/>
      <c r="C2201" s="52" t="s">
        <v>436</v>
      </c>
      <c r="D2201" s="53">
        <v>1</v>
      </c>
      <c r="E2201" s="54">
        <v>852.04</v>
      </c>
    </row>
    <row r="2202" spans="1:8" ht="12" customHeight="1">
      <c r="A2202" s="508"/>
      <c r="B2202" s="508"/>
      <c r="C2202" s="52" t="s">
        <v>422</v>
      </c>
      <c r="D2202" s="53">
        <v>2</v>
      </c>
      <c r="E2202" s="54">
        <v>1782.04</v>
      </c>
    </row>
    <row r="2203" spans="1:8" ht="12" customHeight="1">
      <c r="A2203" s="508"/>
      <c r="B2203" s="508"/>
      <c r="C2203" s="52" t="s">
        <v>437</v>
      </c>
      <c r="D2203" s="53">
        <v>4</v>
      </c>
      <c r="E2203" s="54">
        <v>3479.92</v>
      </c>
      <c r="G2203" s="59"/>
      <c r="H2203" s="59"/>
    </row>
    <row r="2204" spans="1:8" ht="12" customHeight="1">
      <c r="A2204" s="508"/>
      <c r="B2204" s="508"/>
      <c r="C2204" s="52" t="s">
        <v>443</v>
      </c>
      <c r="D2204" s="53">
        <v>1</v>
      </c>
      <c r="E2204" s="54">
        <v>173.32999999999998</v>
      </c>
    </row>
    <row r="2205" spans="1:8" ht="12" customHeight="1">
      <c r="A2205" s="508"/>
      <c r="B2205" s="507" t="s">
        <v>987</v>
      </c>
      <c r="C2205" s="507"/>
      <c r="D2205" s="55">
        <v>17</v>
      </c>
      <c r="E2205" s="56">
        <v>13504.55</v>
      </c>
    </row>
    <row r="2206" spans="1:8" ht="12" customHeight="1">
      <c r="A2206" s="508"/>
      <c r="B2206" s="57" t="s">
        <v>290</v>
      </c>
      <c r="C2206" s="52" t="s">
        <v>492</v>
      </c>
      <c r="D2206" s="53">
        <v>1</v>
      </c>
      <c r="E2206" s="54">
        <v>508.24</v>
      </c>
    </row>
    <row r="2207" spans="1:8" ht="12" customHeight="1">
      <c r="A2207" s="508"/>
      <c r="B2207" s="507" t="s">
        <v>988</v>
      </c>
      <c r="C2207" s="507"/>
      <c r="D2207" s="55">
        <v>1</v>
      </c>
      <c r="E2207" s="56">
        <v>508.24</v>
      </c>
    </row>
    <row r="2208" spans="1:8" ht="12" customHeight="1">
      <c r="A2208" s="508"/>
      <c r="B2208" s="508" t="s">
        <v>291</v>
      </c>
      <c r="C2208" s="52" t="s">
        <v>419</v>
      </c>
      <c r="D2208" s="53">
        <v>1</v>
      </c>
      <c r="E2208" s="54">
        <v>1391.54</v>
      </c>
    </row>
    <row r="2209" spans="1:5" ht="12" customHeight="1">
      <c r="A2209" s="508"/>
      <c r="B2209" s="508"/>
      <c r="C2209" s="52" t="s">
        <v>491</v>
      </c>
      <c r="D2209" s="53">
        <v>2</v>
      </c>
      <c r="E2209" s="54">
        <v>1286</v>
      </c>
    </row>
    <row r="2210" spans="1:5" ht="12" customHeight="1">
      <c r="A2210" s="508"/>
      <c r="B2210" s="508"/>
      <c r="C2210" s="52" t="s">
        <v>424</v>
      </c>
      <c r="D2210" s="53">
        <v>1</v>
      </c>
      <c r="E2210" s="54">
        <v>1268.06</v>
      </c>
    </row>
    <row r="2211" spans="1:5" ht="12" customHeight="1">
      <c r="A2211" s="508"/>
      <c r="B2211" s="508"/>
      <c r="C2211" s="52" t="s">
        <v>455</v>
      </c>
      <c r="D2211" s="53">
        <v>2</v>
      </c>
      <c r="E2211" s="54">
        <v>876.48</v>
      </c>
    </row>
    <row r="2212" spans="1:5" ht="12" customHeight="1">
      <c r="A2212" s="508"/>
      <c r="B2212" s="508"/>
      <c r="C2212" s="52" t="s">
        <v>427</v>
      </c>
      <c r="D2212" s="53">
        <v>1</v>
      </c>
      <c r="E2212" s="54">
        <v>2003.42</v>
      </c>
    </row>
    <row r="2213" spans="1:5" ht="12" customHeight="1">
      <c r="A2213" s="508"/>
      <c r="B2213" s="508"/>
      <c r="C2213" s="52" t="s">
        <v>429</v>
      </c>
      <c r="D2213" s="53">
        <v>1</v>
      </c>
      <c r="E2213" s="54">
        <v>513.94000000000005</v>
      </c>
    </row>
    <row r="2214" spans="1:5" ht="12" customHeight="1">
      <c r="A2214" s="508"/>
      <c r="B2214" s="507" t="s">
        <v>989</v>
      </c>
      <c r="C2214" s="507"/>
      <c r="D2214" s="55">
        <v>8</v>
      </c>
      <c r="E2214" s="56">
        <v>7339.4400000000005</v>
      </c>
    </row>
    <row r="2215" spans="1:5" ht="12" customHeight="1">
      <c r="A2215" s="508"/>
      <c r="B2215" s="508" t="s">
        <v>292</v>
      </c>
      <c r="C2215" s="52" t="s">
        <v>423</v>
      </c>
      <c r="D2215" s="53">
        <v>1</v>
      </c>
      <c r="E2215" s="54">
        <v>920.16000000000008</v>
      </c>
    </row>
    <row r="2216" spans="1:5" ht="12" customHeight="1">
      <c r="A2216" s="508"/>
      <c r="B2216" s="508"/>
      <c r="C2216" s="52" t="s">
        <v>427</v>
      </c>
      <c r="D2216" s="53">
        <v>1</v>
      </c>
      <c r="E2216" s="54">
        <v>2003.42</v>
      </c>
    </row>
    <row r="2217" spans="1:5" ht="12" customHeight="1">
      <c r="A2217" s="508"/>
      <c r="B2217" s="508"/>
      <c r="C2217" s="52" t="s">
        <v>429</v>
      </c>
      <c r="D2217" s="53">
        <v>1</v>
      </c>
      <c r="E2217" s="54">
        <v>513.94000000000005</v>
      </c>
    </row>
    <row r="2218" spans="1:5" ht="12" customHeight="1">
      <c r="A2218" s="508"/>
      <c r="B2218" s="507" t="s">
        <v>990</v>
      </c>
      <c r="C2218" s="507"/>
      <c r="D2218" s="55">
        <v>3</v>
      </c>
      <c r="E2218" s="56">
        <v>3437.52</v>
      </c>
    </row>
    <row r="2219" spans="1:5" ht="12" customHeight="1">
      <c r="A2219" s="509" t="s">
        <v>991</v>
      </c>
      <c r="B2219" s="509"/>
      <c r="C2219" s="509"/>
      <c r="D2219" s="55">
        <v>533</v>
      </c>
      <c r="E2219" s="56">
        <v>438219.21999999962</v>
      </c>
    </row>
    <row r="2220" spans="1:5" ht="12" customHeight="1">
      <c r="A2220" s="508" t="s">
        <v>294</v>
      </c>
      <c r="B2220" s="57" t="s">
        <v>295</v>
      </c>
      <c r="C2220" s="52" t="s">
        <v>597</v>
      </c>
      <c r="D2220" s="53">
        <v>1</v>
      </c>
      <c r="E2220" s="54">
        <v>1541.4</v>
      </c>
    </row>
    <row r="2221" spans="1:5" ht="12" customHeight="1">
      <c r="A2221" s="508"/>
      <c r="B2221" s="507" t="s">
        <v>992</v>
      </c>
      <c r="C2221" s="507"/>
      <c r="D2221" s="55">
        <f>SUM(D2220)</f>
        <v>1</v>
      </c>
      <c r="E2221" s="56">
        <f>SUM(E2220)</f>
        <v>1541.4</v>
      </c>
    </row>
    <row r="2222" spans="1:5" ht="12" customHeight="1">
      <c r="A2222" s="508"/>
      <c r="B2222" s="508" t="s">
        <v>296</v>
      </c>
      <c r="C2222" s="52" t="s">
        <v>419</v>
      </c>
      <c r="D2222" s="53">
        <v>1</v>
      </c>
      <c r="E2222" s="54">
        <v>1391.54</v>
      </c>
    </row>
    <row r="2223" spans="1:5" ht="12" customHeight="1">
      <c r="A2223" s="508"/>
      <c r="B2223" s="508"/>
      <c r="C2223" s="52" t="s">
        <v>437</v>
      </c>
      <c r="D2223" s="53">
        <v>4</v>
      </c>
      <c r="E2223" s="54">
        <v>3479.92</v>
      </c>
    </row>
    <row r="2224" spans="1:5" ht="12" customHeight="1">
      <c r="A2224" s="508"/>
      <c r="B2224" s="508"/>
      <c r="C2224" s="52" t="s">
        <v>426</v>
      </c>
      <c r="D2224" s="53">
        <v>1</v>
      </c>
      <c r="E2224" s="54">
        <v>1057.8800000000001</v>
      </c>
    </row>
    <row r="2225" spans="1:5" ht="12" customHeight="1">
      <c r="A2225" s="508"/>
      <c r="B2225" s="507" t="s">
        <v>993</v>
      </c>
      <c r="C2225" s="507"/>
      <c r="D2225" s="55">
        <f>SUM(D2222:D2224)</f>
        <v>6</v>
      </c>
      <c r="E2225" s="56">
        <f>SUM(E2222:E2224)</f>
        <v>5929.34</v>
      </c>
    </row>
    <row r="2226" spans="1:5" ht="12" customHeight="1">
      <c r="A2226" s="508"/>
      <c r="B2226" s="508" t="s">
        <v>297</v>
      </c>
      <c r="C2226" s="52" t="s">
        <v>419</v>
      </c>
      <c r="D2226" s="53">
        <v>2</v>
      </c>
      <c r="E2226" s="54">
        <v>2783.08</v>
      </c>
    </row>
    <row r="2227" spans="1:5" ht="12" customHeight="1">
      <c r="A2227" s="508"/>
      <c r="B2227" s="508"/>
      <c r="C2227" s="52" t="s">
        <v>436</v>
      </c>
      <c r="D2227" s="53">
        <v>2</v>
      </c>
      <c r="E2227" s="54">
        <v>1704.08</v>
      </c>
    </row>
    <row r="2228" spans="1:5" ht="12" customHeight="1">
      <c r="A2228" s="508"/>
      <c r="B2228" s="508"/>
      <c r="C2228" s="52" t="s">
        <v>422</v>
      </c>
      <c r="D2228" s="53">
        <v>1</v>
      </c>
      <c r="E2228" s="54">
        <v>891.02</v>
      </c>
    </row>
    <row r="2229" spans="1:5" ht="12" customHeight="1">
      <c r="A2229" s="508"/>
      <c r="B2229" s="508"/>
      <c r="C2229" s="52" t="s">
        <v>533</v>
      </c>
      <c r="D2229" s="53">
        <v>1</v>
      </c>
      <c r="E2229" s="54">
        <v>514.16999999999996</v>
      </c>
    </row>
    <row r="2230" spans="1:5" ht="12" customHeight="1">
      <c r="A2230" s="508"/>
      <c r="B2230" s="508"/>
      <c r="C2230" s="52" t="s">
        <v>455</v>
      </c>
      <c r="D2230" s="53">
        <v>5</v>
      </c>
      <c r="E2230" s="54">
        <v>2191.1999999999998</v>
      </c>
    </row>
    <row r="2231" spans="1:5" ht="12" customHeight="1">
      <c r="A2231" s="508"/>
      <c r="B2231" s="508"/>
      <c r="C2231" s="52" t="s">
        <v>474</v>
      </c>
      <c r="D2231" s="53">
        <v>8</v>
      </c>
      <c r="E2231" s="54">
        <v>9312.64</v>
      </c>
    </row>
    <row r="2232" spans="1:5" ht="12" customHeight="1">
      <c r="A2232" s="508"/>
      <c r="B2232" s="507" t="s">
        <v>994</v>
      </c>
      <c r="C2232" s="507"/>
      <c r="D2232" s="55">
        <f>SUM(D2226:D2231)</f>
        <v>19</v>
      </c>
      <c r="E2232" s="56">
        <f>SUM(E2226:E2231)</f>
        <v>17396.189999999999</v>
      </c>
    </row>
    <row r="2233" spans="1:5" ht="12" customHeight="1">
      <c r="A2233" s="508"/>
      <c r="B2233" s="508" t="s">
        <v>298</v>
      </c>
      <c r="C2233" s="52" t="s">
        <v>419</v>
      </c>
      <c r="D2233" s="53">
        <v>9</v>
      </c>
      <c r="E2233" s="54">
        <v>12523.86</v>
      </c>
    </row>
    <row r="2234" spans="1:5" ht="12" customHeight="1">
      <c r="A2234" s="508"/>
      <c r="B2234" s="508"/>
      <c r="C2234" s="52" t="s">
        <v>457</v>
      </c>
      <c r="D2234" s="53">
        <v>2</v>
      </c>
      <c r="E2234" s="54">
        <v>944.86</v>
      </c>
    </row>
    <row r="2235" spans="1:5" ht="12" customHeight="1">
      <c r="A2235" s="508"/>
      <c r="B2235" s="508"/>
      <c r="C2235" s="52" t="s">
        <v>557</v>
      </c>
      <c r="D2235" s="53">
        <v>18</v>
      </c>
      <c r="E2235" s="54">
        <v>8085.6</v>
      </c>
    </row>
    <row r="2236" spans="1:5" ht="12" customHeight="1">
      <c r="A2236" s="508"/>
      <c r="B2236" s="508"/>
      <c r="C2236" s="52" t="s">
        <v>420</v>
      </c>
      <c r="D2236" s="53">
        <v>4</v>
      </c>
      <c r="E2236" s="54">
        <v>2527.52</v>
      </c>
    </row>
    <row r="2237" spans="1:5" ht="12" customHeight="1">
      <c r="A2237" s="508"/>
      <c r="B2237" s="508"/>
      <c r="C2237" s="52" t="s">
        <v>433</v>
      </c>
      <c r="D2237" s="53">
        <v>1</v>
      </c>
      <c r="E2237" s="54">
        <v>1119.74</v>
      </c>
    </row>
    <row r="2238" spans="1:5" ht="12" customHeight="1">
      <c r="A2238" s="508"/>
      <c r="B2238" s="508"/>
      <c r="C2238" s="52" t="s">
        <v>436</v>
      </c>
      <c r="D2238" s="53">
        <v>9</v>
      </c>
      <c r="E2238" s="54">
        <v>7668.36</v>
      </c>
    </row>
    <row r="2239" spans="1:5" ht="12" customHeight="1">
      <c r="A2239" s="508"/>
      <c r="B2239" s="508"/>
      <c r="C2239" s="52" t="s">
        <v>437</v>
      </c>
      <c r="D2239" s="53">
        <v>7</v>
      </c>
      <c r="E2239" s="54">
        <v>6089.8600000000006</v>
      </c>
    </row>
    <row r="2240" spans="1:5" ht="12" customHeight="1">
      <c r="A2240" s="508"/>
      <c r="B2240" s="508"/>
      <c r="C2240" s="52" t="s">
        <v>424</v>
      </c>
      <c r="D2240" s="53">
        <v>16</v>
      </c>
      <c r="E2240" s="54">
        <v>20288.96</v>
      </c>
    </row>
    <row r="2241" spans="1:5" ht="12" customHeight="1">
      <c r="A2241" s="508"/>
      <c r="B2241" s="508"/>
      <c r="C2241" s="52" t="s">
        <v>426</v>
      </c>
      <c r="D2241" s="53">
        <v>1</v>
      </c>
      <c r="E2241" s="54">
        <v>1057.8800000000001</v>
      </c>
    </row>
    <row r="2242" spans="1:5" ht="12" customHeight="1">
      <c r="A2242" s="508"/>
      <c r="B2242" s="507" t="s">
        <v>995</v>
      </c>
      <c r="C2242" s="507"/>
      <c r="D2242" s="55">
        <f>SUM(D2233:D2241)</f>
        <v>67</v>
      </c>
      <c r="E2242" s="56">
        <v>60306.64</v>
      </c>
    </row>
    <row r="2243" spans="1:5" ht="12" customHeight="1">
      <c r="A2243" s="508"/>
      <c r="B2243" s="508" t="s">
        <v>299</v>
      </c>
      <c r="C2243" s="52" t="s">
        <v>419</v>
      </c>
      <c r="D2243" s="53">
        <v>15</v>
      </c>
      <c r="E2243" s="54">
        <v>20873.099999999999</v>
      </c>
    </row>
    <row r="2244" spans="1:5" ht="12" customHeight="1">
      <c r="A2244" s="508"/>
      <c r="B2244" s="508"/>
      <c r="C2244" s="52" t="s">
        <v>557</v>
      </c>
      <c r="D2244" s="53">
        <v>1</v>
      </c>
      <c r="E2244" s="54">
        <v>449.20000000000005</v>
      </c>
    </row>
    <row r="2245" spans="1:5" ht="12" customHeight="1">
      <c r="A2245" s="508"/>
      <c r="B2245" s="508"/>
      <c r="C2245" s="52" t="s">
        <v>519</v>
      </c>
      <c r="D2245" s="53">
        <v>37</v>
      </c>
      <c r="E2245" s="54">
        <v>5317.64</v>
      </c>
    </row>
    <row r="2246" spans="1:5" ht="12" customHeight="1">
      <c r="A2246" s="508"/>
      <c r="B2246" s="508"/>
      <c r="C2246" s="52" t="s">
        <v>492</v>
      </c>
      <c r="D2246" s="53">
        <v>1</v>
      </c>
      <c r="E2246" s="54">
        <v>508.24</v>
      </c>
    </row>
    <row r="2247" spans="1:5" ht="12" customHeight="1">
      <c r="A2247" s="508"/>
      <c r="B2247" s="508"/>
      <c r="C2247" s="52" t="s">
        <v>433</v>
      </c>
      <c r="D2247" s="53">
        <v>3</v>
      </c>
      <c r="E2247" s="54">
        <v>3359.2200000000003</v>
      </c>
    </row>
    <row r="2248" spans="1:5" ht="12" customHeight="1">
      <c r="A2248" s="508"/>
      <c r="B2248" s="508"/>
      <c r="C2248" s="52" t="s">
        <v>436</v>
      </c>
      <c r="D2248" s="53">
        <v>14</v>
      </c>
      <c r="E2248" s="54">
        <v>11928.56</v>
      </c>
    </row>
    <row r="2249" spans="1:5" ht="12" customHeight="1">
      <c r="A2249" s="508"/>
      <c r="B2249" s="508"/>
      <c r="C2249" s="52" t="s">
        <v>437</v>
      </c>
      <c r="D2249" s="53">
        <v>12</v>
      </c>
      <c r="E2249" s="54">
        <v>10439.76</v>
      </c>
    </row>
    <row r="2250" spans="1:5" ht="12" customHeight="1">
      <c r="A2250" s="508"/>
      <c r="B2250" s="508"/>
      <c r="C2250" s="52" t="s">
        <v>426</v>
      </c>
      <c r="D2250" s="53">
        <v>3</v>
      </c>
      <c r="E2250" s="54">
        <v>3173.6400000000003</v>
      </c>
    </row>
    <row r="2251" spans="1:5" ht="12" customHeight="1">
      <c r="A2251" s="508"/>
      <c r="B2251" s="508"/>
      <c r="C2251" s="52" t="s">
        <v>533</v>
      </c>
      <c r="D2251" s="53">
        <v>1</v>
      </c>
      <c r="E2251" s="54">
        <v>514.16999999999996</v>
      </c>
    </row>
    <row r="2252" spans="1:5" ht="12" customHeight="1">
      <c r="A2252" s="508"/>
      <c r="B2252" s="508"/>
      <c r="C2252" s="52" t="s">
        <v>537</v>
      </c>
      <c r="D2252" s="53">
        <v>1</v>
      </c>
      <c r="E2252" s="54">
        <v>372.89</v>
      </c>
    </row>
    <row r="2253" spans="1:5" ht="12" customHeight="1">
      <c r="A2253" s="508"/>
      <c r="B2253" s="508"/>
      <c r="C2253" s="52" t="s">
        <v>474</v>
      </c>
      <c r="D2253" s="53">
        <v>2</v>
      </c>
      <c r="E2253" s="54">
        <v>2328.16</v>
      </c>
    </row>
    <row r="2254" spans="1:5" ht="12" customHeight="1">
      <c r="A2254" s="508"/>
      <c r="B2254" s="507" t="s">
        <v>996</v>
      </c>
      <c r="C2254" s="507"/>
      <c r="D2254" s="55">
        <f>SUM(D2243:D2253)</f>
        <v>90</v>
      </c>
      <c r="E2254" s="56">
        <f>SUM(E2243:E2253)</f>
        <v>59264.58</v>
      </c>
    </row>
    <row r="2255" spans="1:5" ht="12" customHeight="1">
      <c r="A2255" s="508"/>
      <c r="B2255" s="508" t="s">
        <v>300</v>
      </c>
      <c r="C2255" s="52" t="s">
        <v>419</v>
      </c>
      <c r="D2255" s="53">
        <v>10</v>
      </c>
      <c r="E2255" s="54">
        <v>13915.4</v>
      </c>
    </row>
    <row r="2256" spans="1:5" ht="12" customHeight="1">
      <c r="A2256" s="508"/>
      <c r="B2256" s="508"/>
      <c r="C2256" s="52" t="s">
        <v>457</v>
      </c>
      <c r="D2256" s="53">
        <v>1</v>
      </c>
      <c r="E2256" s="54">
        <v>472.43</v>
      </c>
    </row>
    <row r="2257" spans="1:5" ht="12" customHeight="1">
      <c r="A2257" s="508"/>
      <c r="B2257" s="508"/>
      <c r="C2257" s="52" t="s">
        <v>557</v>
      </c>
      <c r="D2257" s="53">
        <v>1</v>
      </c>
      <c r="E2257" s="54">
        <v>449.20000000000005</v>
      </c>
    </row>
    <row r="2258" spans="1:5" ht="12" customHeight="1">
      <c r="A2258" s="508"/>
      <c r="B2258" s="508"/>
      <c r="C2258" s="52" t="s">
        <v>492</v>
      </c>
      <c r="D2258" s="53">
        <v>2</v>
      </c>
      <c r="E2258" s="54">
        <v>1016.48</v>
      </c>
    </row>
    <row r="2259" spans="1:5" ht="12" customHeight="1">
      <c r="A2259" s="508"/>
      <c r="B2259" s="508"/>
      <c r="C2259" s="52" t="s">
        <v>436</v>
      </c>
      <c r="D2259" s="53">
        <v>16</v>
      </c>
      <c r="E2259" s="54">
        <v>13632.64</v>
      </c>
    </row>
    <row r="2260" spans="1:5" ht="12" customHeight="1">
      <c r="A2260" s="508"/>
      <c r="B2260" s="508"/>
      <c r="C2260" s="52" t="s">
        <v>422</v>
      </c>
      <c r="D2260" s="53">
        <v>7</v>
      </c>
      <c r="E2260" s="54">
        <v>6237.1399999999994</v>
      </c>
    </row>
    <row r="2261" spans="1:5" ht="12" customHeight="1">
      <c r="A2261" s="508"/>
      <c r="B2261" s="508"/>
      <c r="C2261" s="52" t="s">
        <v>437</v>
      </c>
      <c r="D2261" s="53">
        <v>14</v>
      </c>
      <c r="E2261" s="54">
        <v>12179.720000000001</v>
      </c>
    </row>
    <row r="2262" spans="1:5" ht="12" customHeight="1">
      <c r="A2262" s="508"/>
      <c r="B2262" s="508"/>
      <c r="C2262" s="52" t="s">
        <v>424</v>
      </c>
      <c r="D2262" s="53">
        <v>1</v>
      </c>
      <c r="E2262" s="54">
        <v>1268.06</v>
      </c>
    </row>
    <row r="2263" spans="1:5" ht="12" customHeight="1">
      <c r="A2263" s="508"/>
      <c r="B2263" s="508"/>
      <c r="C2263" s="52" t="s">
        <v>426</v>
      </c>
      <c r="D2263" s="53">
        <v>1</v>
      </c>
      <c r="E2263" s="54">
        <v>1057.8800000000001</v>
      </c>
    </row>
    <row r="2264" spans="1:5" ht="12" customHeight="1">
      <c r="A2264" s="508"/>
      <c r="B2264" s="508"/>
      <c r="C2264" s="52" t="s">
        <v>533</v>
      </c>
      <c r="D2264" s="53">
        <v>21</v>
      </c>
      <c r="E2264" s="54">
        <v>10797.57</v>
      </c>
    </row>
    <row r="2265" spans="1:5" ht="12" customHeight="1">
      <c r="A2265" s="508"/>
      <c r="B2265" s="508"/>
      <c r="C2265" s="52" t="s">
        <v>455</v>
      </c>
      <c r="D2265" s="53">
        <v>4</v>
      </c>
      <c r="E2265" s="54">
        <v>1752.96</v>
      </c>
    </row>
    <row r="2266" spans="1:5" ht="12" customHeight="1">
      <c r="A2266" s="508"/>
      <c r="B2266" s="508"/>
      <c r="C2266" s="52" t="s">
        <v>474</v>
      </c>
      <c r="D2266" s="53">
        <v>49</v>
      </c>
      <c r="E2266" s="54">
        <v>57039.92</v>
      </c>
    </row>
    <row r="2267" spans="1:5" ht="12" customHeight="1">
      <c r="A2267" s="508"/>
      <c r="B2267" s="508"/>
      <c r="C2267" s="52" t="s">
        <v>540</v>
      </c>
      <c r="D2267" s="53">
        <v>1</v>
      </c>
      <c r="E2267" s="54">
        <v>966.74</v>
      </c>
    </row>
    <row r="2268" spans="1:5" ht="12" customHeight="1">
      <c r="A2268" s="508"/>
      <c r="B2268" s="507" t="s">
        <v>997</v>
      </c>
      <c r="C2268" s="507"/>
      <c r="D2268" s="55">
        <f>SUM(D2255:D2267)</f>
        <v>128</v>
      </c>
      <c r="E2268" s="56">
        <f>SUM(E2255:E2267)</f>
        <v>120786.14</v>
      </c>
    </row>
    <row r="2269" spans="1:5" ht="12" customHeight="1">
      <c r="A2269" s="508"/>
      <c r="B2269" s="508" t="s">
        <v>301</v>
      </c>
      <c r="C2269" s="52" t="s">
        <v>419</v>
      </c>
      <c r="D2269" s="53">
        <v>8</v>
      </c>
      <c r="E2269" s="54">
        <v>11132.32</v>
      </c>
    </row>
    <row r="2270" spans="1:5" ht="12" customHeight="1">
      <c r="A2270" s="508"/>
      <c r="B2270" s="508"/>
      <c r="C2270" s="52" t="s">
        <v>457</v>
      </c>
      <c r="D2270" s="53">
        <v>1</v>
      </c>
      <c r="E2270" s="54">
        <v>472.43</v>
      </c>
    </row>
    <row r="2271" spans="1:5" ht="12" customHeight="1">
      <c r="A2271" s="508"/>
      <c r="B2271" s="508"/>
      <c r="C2271" s="52" t="s">
        <v>557</v>
      </c>
      <c r="D2271" s="53">
        <v>1</v>
      </c>
      <c r="E2271" s="54">
        <v>449.20000000000005</v>
      </c>
    </row>
    <row r="2272" spans="1:5" ht="12" customHeight="1">
      <c r="A2272" s="508"/>
      <c r="B2272" s="508"/>
      <c r="C2272" s="52" t="s">
        <v>420</v>
      </c>
      <c r="D2272" s="53">
        <v>2</v>
      </c>
      <c r="E2272" s="54">
        <v>1263.76</v>
      </c>
    </row>
    <row r="2273" spans="1:7" ht="12" customHeight="1">
      <c r="A2273" s="508"/>
      <c r="B2273" s="508"/>
      <c r="C2273" s="52" t="s">
        <v>436</v>
      </c>
      <c r="D2273" s="53">
        <v>1</v>
      </c>
      <c r="E2273" s="54">
        <v>852.04</v>
      </c>
    </row>
    <row r="2274" spans="1:7" ht="12" customHeight="1">
      <c r="A2274" s="508"/>
      <c r="B2274" s="508"/>
      <c r="C2274" s="52" t="s">
        <v>437</v>
      </c>
      <c r="D2274" s="53">
        <v>3</v>
      </c>
      <c r="E2274" s="54">
        <v>2609.94</v>
      </c>
    </row>
    <row r="2275" spans="1:7" ht="12" customHeight="1">
      <c r="A2275" s="508"/>
      <c r="B2275" s="508"/>
      <c r="C2275" s="52" t="s">
        <v>424</v>
      </c>
      <c r="D2275" s="53">
        <v>1</v>
      </c>
      <c r="E2275" s="54">
        <v>1268.06</v>
      </c>
    </row>
    <row r="2276" spans="1:7" ht="12" customHeight="1">
      <c r="A2276" s="508"/>
      <c r="B2276" s="508"/>
      <c r="C2276" s="52" t="s">
        <v>426</v>
      </c>
      <c r="D2276" s="53">
        <v>6</v>
      </c>
      <c r="E2276" s="54">
        <v>6347.2800000000007</v>
      </c>
    </row>
    <row r="2277" spans="1:7" ht="12" customHeight="1">
      <c r="A2277" s="508"/>
      <c r="B2277" s="508"/>
      <c r="C2277" s="52" t="s">
        <v>540</v>
      </c>
      <c r="D2277" s="53">
        <v>1</v>
      </c>
      <c r="E2277" s="54">
        <v>966.74</v>
      </c>
    </row>
    <row r="2278" spans="1:7" ht="12" customHeight="1">
      <c r="A2278" s="508"/>
      <c r="B2278" s="507" t="s">
        <v>998</v>
      </c>
      <c r="C2278" s="507"/>
      <c r="D2278" s="55">
        <f>SUM(D2269:D2277)</f>
        <v>24</v>
      </c>
      <c r="E2278" s="56">
        <v>25361.77</v>
      </c>
    </row>
    <row r="2279" spans="1:7" ht="12" customHeight="1">
      <c r="A2279" s="508"/>
      <c r="B2279" s="508" t="s">
        <v>302</v>
      </c>
      <c r="C2279" s="52" t="s">
        <v>557</v>
      </c>
      <c r="D2279" s="53">
        <v>3</v>
      </c>
      <c r="E2279" s="54">
        <v>1347.6000000000001</v>
      </c>
    </row>
    <row r="2280" spans="1:7" ht="12" customHeight="1">
      <c r="A2280" s="508"/>
      <c r="B2280" s="508"/>
      <c r="C2280" s="52" t="s">
        <v>597</v>
      </c>
      <c r="D2280" s="53">
        <v>1</v>
      </c>
      <c r="E2280" s="54">
        <v>1541.4</v>
      </c>
    </row>
    <row r="2281" spans="1:7" ht="12" customHeight="1">
      <c r="A2281" s="508"/>
      <c r="B2281" s="508"/>
      <c r="C2281" s="52" t="s">
        <v>424</v>
      </c>
      <c r="D2281" s="53">
        <v>1</v>
      </c>
      <c r="E2281" s="54">
        <v>1268.06</v>
      </c>
    </row>
    <row r="2282" spans="1:7" ht="12" customHeight="1">
      <c r="A2282" s="508"/>
      <c r="B2282" s="508"/>
      <c r="C2282" s="52" t="s">
        <v>426</v>
      </c>
      <c r="D2282" s="53">
        <v>1</v>
      </c>
      <c r="E2282" s="54">
        <v>1057.8800000000001</v>
      </c>
    </row>
    <row r="2283" spans="1:7" ht="12" customHeight="1">
      <c r="A2283" s="508"/>
      <c r="B2283" s="508"/>
      <c r="C2283" s="52" t="s">
        <v>454</v>
      </c>
      <c r="D2283" s="53">
        <v>8</v>
      </c>
      <c r="E2283" s="54">
        <v>4078.88</v>
      </c>
    </row>
    <row r="2284" spans="1:7" ht="12" customHeight="1">
      <c r="A2284" s="508"/>
      <c r="B2284" s="508"/>
      <c r="C2284" s="52" t="s">
        <v>533</v>
      </c>
      <c r="D2284" s="53">
        <v>1</v>
      </c>
      <c r="E2284" s="54">
        <v>514.16999999999996</v>
      </c>
    </row>
    <row r="2285" spans="1:7" ht="12" customHeight="1">
      <c r="A2285" s="508"/>
      <c r="B2285" s="507" t="s">
        <v>795</v>
      </c>
      <c r="C2285" s="507"/>
      <c r="D2285" s="55">
        <f>SUM(D2279:D2284)</f>
        <v>15</v>
      </c>
      <c r="E2285" s="56">
        <v>9807.99</v>
      </c>
      <c r="G2285" s="58"/>
    </row>
    <row r="2286" spans="1:7" ht="12" customHeight="1">
      <c r="A2286" s="508"/>
      <c r="B2286" s="508" t="s">
        <v>303</v>
      </c>
      <c r="C2286" s="52" t="s">
        <v>419</v>
      </c>
      <c r="D2286" s="53">
        <v>30</v>
      </c>
      <c r="E2286" s="54">
        <v>41746.199999999997</v>
      </c>
    </row>
    <row r="2287" spans="1:7" ht="12" customHeight="1">
      <c r="A2287" s="508"/>
      <c r="B2287" s="508"/>
      <c r="C2287" s="52" t="s">
        <v>491</v>
      </c>
      <c r="D2287" s="53">
        <v>1</v>
      </c>
      <c r="E2287" s="54">
        <v>643</v>
      </c>
    </row>
    <row r="2288" spans="1:7" ht="12" customHeight="1">
      <c r="A2288" s="508"/>
      <c r="B2288" s="508"/>
      <c r="C2288" s="52" t="s">
        <v>492</v>
      </c>
      <c r="D2288" s="53">
        <v>1</v>
      </c>
      <c r="E2288" s="54">
        <v>508.24</v>
      </c>
    </row>
    <row r="2289" spans="1:5" ht="12" customHeight="1">
      <c r="A2289" s="508"/>
      <c r="B2289" s="508"/>
      <c r="C2289" s="52" t="s">
        <v>420</v>
      </c>
      <c r="D2289" s="53">
        <v>10</v>
      </c>
      <c r="E2289" s="54">
        <v>6318.8</v>
      </c>
    </row>
    <row r="2290" spans="1:5" ht="12" customHeight="1">
      <c r="A2290" s="508"/>
      <c r="B2290" s="508"/>
      <c r="C2290" s="52" t="s">
        <v>433</v>
      </c>
      <c r="D2290" s="53">
        <v>1</v>
      </c>
      <c r="E2290" s="54">
        <v>1119.74</v>
      </c>
    </row>
    <row r="2291" spans="1:5" ht="12" customHeight="1">
      <c r="A2291" s="508"/>
      <c r="B2291" s="508"/>
      <c r="C2291" s="52" t="s">
        <v>436</v>
      </c>
      <c r="D2291" s="53">
        <v>12</v>
      </c>
      <c r="E2291" s="54">
        <v>10224.48</v>
      </c>
    </row>
    <row r="2292" spans="1:5" ht="12" customHeight="1">
      <c r="A2292" s="508"/>
      <c r="B2292" s="508"/>
      <c r="C2292" s="52" t="s">
        <v>422</v>
      </c>
      <c r="D2292" s="53">
        <v>8</v>
      </c>
      <c r="E2292" s="54">
        <v>7128.16</v>
      </c>
    </row>
    <row r="2293" spans="1:5" ht="12" customHeight="1">
      <c r="A2293" s="508"/>
      <c r="B2293" s="508"/>
      <c r="C2293" s="52" t="s">
        <v>437</v>
      </c>
      <c r="D2293" s="53">
        <v>26</v>
      </c>
      <c r="E2293" s="54">
        <v>22619.48</v>
      </c>
    </row>
    <row r="2294" spans="1:5" ht="12" customHeight="1">
      <c r="A2294" s="508"/>
      <c r="B2294" s="508"/>
      <c r="C2294" s="52" t="s">
        <v>533</v>
      </c>
      <c r="D2294" s="53">
        <v>2</v>
      </c>
      <c r="E2294" s="54">
        <v>1028.3399999999999</v>
      </c>
    </row>
    <row r="2295" spans="1:5" ht="12" customHeight="1">
      <c r="A2295" s="508"/>
      <c r="B2295" s="508"/>
      <c r="C2295" s="52" t="s">
        <v>455</v>
      </c>
      <c r="D2295" s="53">
        <v>5</v>
      </c>
      <c r="E2295" s="54">
        <v>2191.1999999999998</v>
      </c>
    </row>
    <row r="2296" spans="1:5" ht="12" customHeight="1">
      <c r="A2296" s="508"/>
      <c r="B2296" s="508"/>
      <c r="C2296" s="52" t="s">
        <v>429</v>
      </c>
      <c r="D2296" s="53">
        <v>1</v>
      </c>
      <c r="E2296" s="54">
        <v>513.94000000000005</v>
      </c>
    </row>
    <row r="2297" spans="1:5" ht="12" customHeight="1">
      <c r="A2297" s="508"/>
      <c r="B2297" s="508"/>
      <c r="C2297" s="52" t="s">
        <v>893</v>
      </c>
      <c r="D2297" s="53">
        <v>1</v>
      </c>
      <c r="E2297" s="54">
        <v>386.20000000000005</v>
      </c>
    </row>
    <row r="2298" spans="1:5" ht="12" customHeight="1">
      <c r="A2298" s="508"/>
      <c r="B2298" s="508"/>
      <c r="C2298" s="52" t="s">
        <v>540</v>
      </c>
      <c r="D2298" s="53">
        <v>1</v>
      </c>
      <c r="E2298" s="54">
        <v>966.74</v>
      </c>
    </row>
    <row r="2299" spans="1:5" ht="12" customHeight="1">
      <c r="A2299" s="508"/>
      <c r="B2299" s="507" t="s">
        <v>999</v>
      </c>
      <c r="C2299" s="507"/>
      <c r="D2299" s="55">
        <f>SUM(D2286:D2298)</f>
        <v>99</v>
      </c>
      <c r="E2299" s="56">
        <v>95394.51999999999</v>
      </c>
    </row>
    <row r="2300" spans="1:5" ht="12" customHeight="1">
      <c r="A2300" s="508"/>
      <c r="B2300" s="508"/>
      <c r="C2300" s="52" t="s">
        <v>491</v>
      </c>
      <c r="D2300" s="53">
        <v>21</v>
      </c>
      <c r="E2300" s="54">
        <v>13503</v>
      </c>
    </row>
    <row r="2301" spans="1:5" ht="12" customHeight="1">
      <c r="A2301" s="508"/>
      <c r="B2301" s="508"/>
      <c r="C2301" s="52" t="s">
        <v>532</v>
      </c>
      <c r="D2301" s="53">
        <v>1</v>
      </c>
      <c r="E2301" s="54">
        <v>360</v>
      </c>
    </row>
    <row r="2302" spans="1:5" ht="12" customHeight="1">
      <c r="A2302" s="508"/>
      <c r="B2302" s="508"/>
      <c r="C2302" s="52" t="s">
        <v>474</v>
      </c>
      <c r="D2302" s="53">
        <v>2</v>
      </c>
      <c r="E2302" s="54">
        <v>2328.16</v>
      </c>
    </row>
    <row r="2303" spans="1:5" ht="12" customHeight="1">
      <c r="A2303" s="508"/>
      <c r="B2303" s="508"/>
      <c r="C2303" s="52" t="s">
        <v>540</v>
      </c>
      <c r="D2303" s="53">
        <v>1</v>
      </c>
      <c r="E2303" s="54">
        <v>966.74</v>
      </c>
    </row>
    <row r="2304" spans="1:5" ht="12" customHeight="1">
      <c r="A2304" s="508"/>
      <c r="B2304" s="507" t="s">
        <v>796</v>
      </c>
      <c r="C2304" s="507"/>
      <c r="D2304" s="55">
        <f>SUM(D2300:D2303)</f>
        <v>25</v>
      </c>
      <c r="E2304" s="56">
        <f>SUM(E2300:E2303)</f>
        <v>17157.900000000001</v>
      </c>
    </row>
    <row r="2305" spans="1:8" ht="12" customHeight="1">
      <c r="A2305" s="508"/>
      <c r="B2305" s="508" t="s">
        <v>305</v>
      </c>
      <c r="C2305" s="52" t="s">
        <v>419</v>
      </c>
      <c r="D2305" s="53">
        <v>6</v>
      </c>
      <c r="E2305" s="54">
        <v>8349.24</v>
      </c>
    </row>
    <row r="2306" spans="1:8" ht="12" customHeight="1">
      <c r="A2306" s="508"/>
      <c r="B2306" s="508"/>
      <c r="C2306" s="52" t="s">
        <v>457</v>
      </c>
      <c r="D2306" s="53">
        <v>6</v>
      </c>
      <c r="E2306" s="54">
        <v>2834.58</v>
      </c>
    </row>
    <row r="2307" spans="1:8" ht="12" customHeight="1">
      <c r="A2307" s="508"/>
      <c r="B2307" s="508"/>
      <c r="C2307" s="52" t="s">
        <v>557</v>
      </c>
      <c r="D2307" s="53">
        <v>1</v>
      </c>
      <c r="E2307" s="54">
        <v>449.20000000000005</v>
      </c>
    </row>
    <row r="2308" spans="1:8" ht="12" customHeight="1">
      <c r="A2308" s="508"/>
      <c r="B2308" s="508"/>
      <c r="C2308" s="52" t="s">
        <v>420</v>
      </c>
      <c r="D2308" s="53">
        <v>2</v>
      </c>
      <c r="E2308" s="54">
        <v>1263.76</v>
      </c>
    </row>
    <row r="2309" spans="1:8" ht="12" customHeight="1">
      <c r="A2309" s="508"/>
      <c r="B2309" s="508"/>
      <c r="C2309" s="52" t="s">
        <v>422</v>
      </c>
      <c r="D2309" s="53">
        <v>8</v>
      </c>
      <c r="E2309" s="54">
        <v>7128.16</v>
      </c>
    </row>
    <row r="2310" spans="1:8" ht="12" customHeight="1">
      <c r="A2310" s="508"/>
      <c r="B2310" s="508"/>
      <c r="C2310" s="52" t="s">
        <v>437</v>
      </c>
      <c r="D2310" s="53">
        <v>4</v>
      </c>
      <c r="E2310" s="54">
        <v>3479.92</v>
      </c>
    </row>
    <row r="2311" spans="1:8" ht="12" customHeight="1">
      <c r="A2311" s="508"/>
      <c r="B2311" s="508"/>
      <c r="C2311" s="52" t="s">
        <v>424</v>
      </c>
      <c r="D2311" s="53">
        <v>6</v>
      </c>
      <c r="E2311" s="54">
        <v>7608.36</v>
      </c>
    </row>
    <row r="2312" spans="1:8" ht="12" customHeight="1">
      <c r="A2312" s="508"/>
      <c r="B2312" s="508"/>
      <c r="C2312" s="52" t="s">
        <v>426</v>
      </c>
      <c r="D2312" s="53">
        <v>6</v>
      </c>
      <c r="E2312" s="54">
        <v>6347.2800000000007</v>
      </c>
    </row>
    <row r="2313" spans="1:8" ht="12" customHeight="1">
      <c r="A2313" s="508"/>
      <c r="B2313" s="508"/>
      <c r="C2313" s="52" t="s">
        <v>454</v>
      </c>
      <c r="D2313" s="53">
        <v>3</v>
      </c>
      <c r="E2313" s="54">
        <v>1529.58</v>
      </c>
    </row>
    <row r="2314" spans="1:8" ht="12" customHeight="1">
      <c r="A2314" s="508"/>
      <c r="B2314" s="508"/>
      <c r="C2314" s="52" t="s">
        <v>540</v>
      </c>
      <c r="D2314" s="53">
        <v>5</v>
      </c>
      <c r="E2314" s="54">
        <v>4833.7</v>
      </c>
    </row>
    <row r="2315" spans="1:8" ht="12" customHeight="1">
      <c r="A2315" s="508"/>
      <c r="B2315" s="507" t="s">
        <v>797</v>
      </c>
      <c r="C2315" s="507"/>
      <c r="D2315" s="55">
        <f>SUM(D2305:D2314)</f>
        <v>47</v>
      </c>
      <c r="E2315" s="56">
        <v>43823.78</v>
      </c>
      <c r="G2315" s="59"/>
      <c r="H2315" s="58"/>
    </row>
    <row r="2316" spans="1:8" ht="12" customHeight="1">
      <c r="A2316" s="508"/>
      <c r="B2316" s="57" t="s">
        <v>306</v>
      </c>
      <c r="C2316" s="52" t="s">
        <v>491</v>
      </c>
      <c r="D2316" s="53">
        <v>9</v>
      </c>
      <c r="E2316" s="54">
        <v>5787</v>
      </c>
    </row>
    <row r="2317" spans="1:8" ht="12" customHeight="1">
      <c r="A2317" s="508"/>
      <c r="B2317" s="507" t="s">
        <v>1000</v>
      </c>
      <c r="C2317" s="507"/>
      <c r="D2317" s="55">
        <f>SUM(D2316)</f>
        <v>9</v>
      </c>
      <c r="E2317" s="56">
        <v>5787</v>
      </c>
    </row>
    <row r="2318" spans="1:8" ht="12" customHeight="1">
      <c r="A2318" s="508"/>
      <c r="B2318" s="508" t="s">
        <v>307</v>
      </c>
      <c r="C2318" s="52" t="s">
        <v>419</v>
      </c>
      <c r="D2318" s="53">
        <v>2</v>
      </c>
      <c r="E2318" s="54">
        <v>2783.08</v>
      </c>
    </row>
    <row r="2319" spans="1:8" ht="12" customHeight="1">
      <c r="A2319" s="508"/>
      <c r="B2319" s="508"/>
      <c r="C2319" s="52" t="s">
        <v>449</v>
      </c>
      <c r="D2319" s="53">
        <v>3</v>
      </c>
      <c r="E2319" s="54">
        <v>4158.2999999999993</v>
      </c>
    </row>
    <row r="2320" spans="1:8" ht="12" customHeight="1">
      <c r="A2320" s="508"/>
      <c r="B2320" s="508"/>
      <c r="C2320" s="52" t="s">
        <v>457</v>
      </c>
      <c r="D2320" s="53">
        <v>7</v>
      </c>
      <c r="E2320" s="54">
        <v>3307.01</v>
      </c>
    </row>
    <row r="2321" spans="1:5" ht="12" customHeight="1">
      <c r="A2321" s="508"/>
      <c r="B2321" s="508"/>
      <c r="C2321" s="52" t="s">
        <v>557</v>
      </c>
      <c r="D2321" s="53">
        <v>1</v>
      </c>
      <c r="E2321" s="54">
        <v>449.20000000000005</v>
      </c>
    </row>
    <row r="2322" spans="1:5" ht="12" customHeight="1">
      <c r="A2322" s="508"/>
      <c r="B2322" s="508"/>
      <c r="C2322" s="52" t="s">
        <v>420</v>
      </c>
      <c r="D2322" s="53">
        <v>2</v>
      </c>
      <c r="E2322" s="54">
        <v>1263.76</v>
      </c>
    </row>
    <row r="2323" spans="1:5" ht="12" customHeight="1">
      <c r="A2323" s="508"/>
      <c r="B2323" s="508"/>
      <c r="C2323" s="52" t="s">
        <v>528</v>
      </c>
      <c r="D2323" s="53">
        <v>1</v>
      </c>
      <c r="E2323" s="54">
        <v>723.08</v>
      </c>
    </row>
    <row r="2324" spans="1:5" ht="12" customHeight="1">
      <c r="A2324" s="508"/>
      <c r="B2324" s="508"/>
      <c r="C2324" s="52" t="s">
        <v>436</v>
      </c>
      <c r="D2324" s="53">
        <v>11</v>
      </c>
      <c r="E2324" s="54">
        <v>9372.4399999999987</v>
      </c>
    </row>
    <row r="2325" spans="1:5" ht="12" customHeight="1">
      <c r="A2325" s="508"/>
      <c r="B2325" s="508"/>
      <c r="C2325" s="52" t="s">
        <v>422</v>
      </c>
      <c r="D2325" s="53">
        <v>3</v>
      </c>
      <c r="E2325" s="54">
        <v>2673.06</v>
      </c>
    </row>
    <row r="2326" spans="1:5" ht="12" customHeight="1">
      <c r="A2326" s="508"/>
      <c r="B2326" s="508"/>
      <c r="C2326" s="52" t="s">
        <v>437</v>
      </c>
      <c r="D2326" s="53">
        <v>9</v>
      </c>
      <c r="E2326" s="54">
        <v>7829.82</v>
      </c>
    </row>
    <row r="2327" spans="1:5" ht="12" customHeight="1">
      <c r="A2327" s="508"/>
      <c r="B2327" s="508"/>
      <c r="C2327" s="52" t="s">
        <v>423</v>
      </c>
      <c r="D2327" s="53">
        <v>1</v>
      </c>
      <c r="E2327" s="54">
        <v>920.16000000000008</v>
      </c>
    </row>
    <row r="2328" spans="1:5" ht="12" customHeight="1">
      <c r="A2328" s="508"/>
      <c r="B2328" s="508"/>
      <c r="C2328" s="52" t="s">
        <v>424</v>
      </c>
      <c r="D2328" s="53">
        <v>4</v>
      </c>
      <c r="E2328" s="54">
        <v>5072.24</v>
      </c>
    </row>
    <row r="2329" spans="1:5" ht="12" customHeight="1">
      <c r="A2329" s="508"/>
      <c r="B2329" s="508"/>
      <c r="C2329" s="52" t="s">
        <v>529</v>
      </c>
      <c r="D2329" s="53">
        <v>1</v>
      </c>
      <c r="E2329" s="54">
        <v>464.61</v>
      </c>
    </row>
    <row r="2330" spans="1:5" ht="12" customHeight="1">
      <c r="A2330" s="508"/>
      <c r="B2330" s="508"/>
      <c r="C2330" s="52" t="s">
        <v>426</v>
      </c>
      <c r="D2330" s="53">
        <v>1</v>
      </c>
      <c r="E2330" s="54">
        <v>1057.8800000000001</v>
      </c>
    </row>
    <row r="2331" spans="1:5" ht="12" customHeight="1">
      <c r="A2331" s="508"/>
      <c r="B2331" s="508"/>
      <c r="C2331" s="52" t="s">
        <v>589</v>
      </c>
      <c r="D2331" s="53">
        <v>2</v>
      </c>
      <c r="E2331" s="54">
        <v>1440.28</v>
      </c>
    </row>
    <row r="2332" spans="1:5" ht="12" customHeight="1">
      <c r="A2332" s="508"/>
      <c r="B2332" s="508"/>
      <c r="C2332" s="52" t="s">
        <v>455</v>
      </c>
      <c r="D2332" s="53">
        <v>2</v>
      </c>
      <c r="E2332" s="54">
        <v>876.48</v>
      </c>
    </row>
    <row r="2333" spans="1:5" ht="12" customHeight="1">
      <c r="A2333" s="508"/>
      <c r="B2333" s="508"/>
      <c r="C2333" s="52" t="s">
        <v>429</v>
      </c>
      <c r="D2333" s="53">
        <v>1</v>
      </c>
      <c r="E2333" s="54">
        <v>513.94000000000005</v>
      </c>
    </row>
    <row r="2334" spans="1:5" ht="12" customHeight="1">
      <c r="A2334" s="508"/>
      <c r="B2334" s="508"/>
      <c r="C2334" s="52" t="s">
        <v>537</v>
      </c>
      <c r="D2334" s="53">
        <v>1</v>
      </c>
      <c r="E2334" s="54">
        <v>372.89</v>
      </c>
    </row>
    <row r="2335" spans="1:5" ht="12" customHeight="1">
      <c r="A2335" s="508"/>
      <c r="B2335" s="508"/>
      <c r="C2335" s="52" t="s">
        <v>474</v>
      </c>
      <c r="D2335" s="53">
        <v>17</v>
      </c>
      <c r="E2335" s="54">
        <v>19789.36</v>
      </c>
    </row>
    <row r="2336" spans="1:5" ht="12" customHeight="1">
      <c r="A2336" s="508"/>
      <c r="B2336" s="508"/>
      <c r="C2336" s="52" t="s">
        <v>540</v>
      </c>
      <c r="D2336" s="53">
        <v>7</v>
      </c>
      <c r="E2336" s="54">
        <v>6767.18</v>
      </c>
    </row>
    <row r="2337" spans="1:5" ht="12" customHeight="1">
      <c r="A2337" s="508"/>
      <c r="B2337" s="507" t="s">
        <v>1001</v>
      </c>
      <c r="C2337" s="507"/>
      <c r="D2337" s="55">
        <f>SUM(D2318:D2336)</f>
        <v>76</v>
      </c>
      <c r="E2337" s="56">
        <v>69834.77</v>
      </c>
    </row>
    <row r="2338" spans="1:5" ht="12" customHeight="1">
      <c r="A2338" s="509" t="s">
        <v>1002</v>
      </c>
      <c r="B2338" s="509"/>
      <c r="C2338" s="509"/>
      <c r="D2338" s="55">
        <f>D2337+D2317+D2315+D2304+D2299+D2285+D2278+D2268+D2254+D2242+D2232+D2225+D2220</f>
        <v>606</v>
      </c>
      <c r="E2338" s="56">
        <v>532392.02000000014</v>
      </c>
    </row>
    <row r="2339" spans="1:5" ht="12" customHeight="1">
      <c r="A2339" s="508" t="s">
        <v>1003</v>
      </c>
      <c r="B2339" s="508" t="s">
        <v>310</v>
      </c>
      <c r="C2339" s="52" t="s">
        <v>464</v>
      </c>
      <c r="D2339" s="53">
        <v>2</v>
      </c>
      <c r="E2339" s="54">
        <v>1348.88</v>
      </c>
    </row>
    <row r="2340" spans="1:5" ht="12" customHeight="1">
      <c r="A2340" s="508"/>
      <c r="B2340" s="508"/>
      <c r="C2340" s="52" t="s">
        <v>449</v>
      </c>
      <c r="D2340" s="53">
        <v>2</v>
      </c>
      <c r="E2340" s="54">
        <v>2772.2</v>
      </c>
    </row>
    <row r="2341" spans="1:5" ht="12" customHeight="1">
      <c r="A2341" s="508"/>
      <c r="B2341" s="508"/>
      <c r="C2341" s="52" t="s">
        <v>557</v>
      </c>
      <c r="D2341" s="53">
        <v>1</v>
      </c>
      <c r="E2341" s="54">
        <v>449.20000000000005</v>
      </c>
    </row>
    <row r="2342" spans="1:5" ht="12" customHeight="1">
      <c r="A2342" s="508"/>
      <c r="B2342" s="508"/>
      <c r="C2342" s="52" t="s">
        <v>436</v>
      </c>
      <c r="D2342" s="53">
        <v>3</v>
      </c>
      <c r="E2342" s="54">
        <v>2556.12</v>
      </c>
    </row>
    <row r="2343" spans="1:5" ht="12" customHeight="1">
      <c r="A2343" s="508"/>
      <c r="B2343" s="508"/>
      <c r="C2343" s="52" t="s">
        <v>422</v>
      </c>
      <c r="D2343" s="53">
        <v>2</v>
      </c>
      <c r="E2343" s="54">
        <v>1782.04</v>
      </c>
    </row>
    <row r="2344" spans="1:5" ht="12" customHeight="1">
      <c r="A2344" s="508"/>
      <c r="B2344" s="508"/>
      <c r="C2344" s="52" t="s">
        <v>424</v>
      </c>
      <c r="D2344" s="53">
        <v>3</v>
      </c>
      <c r="E2344" s="54">
        <v>3804.18</v>
      </c>
    </row>
    <row r="2345" spans="1:5" ht="12" customHeight="1">
      <c r="A2345" s="508"/>
      <c r="B2345" s="508"/>
      <c r="C2345" s="52" t="s">
        <v>426</v>
      </c>
      <c r="D2345" s="53">
        <v>1</v>
      </c>
      <c r="E2345" s="54">
        <v>1057.8800000000001</v>
      </c>
    </row>
    <row r="2346" spans="1:5" ht="12" customHeight="1">
      <c r="A2346" s="508"/>
      <c r="B2346" s="508"/>
      <c r="C2346" s="52" t="s">
        <v>507</v>
      </c>
      <c r="D2346" s="53">
        <v>1</v>
      </c>
      <c r="E2346" s="54">
        <v>515.12</v>
      </c>
    </row>
    <row r="2347" spans="1:5" ht="12" customHeight="1">
      <c r="A2347" s="508"/>
      <c r="B2347" s="507" t="s">
        <v>1004</v>
      </c>
      <c r="C2347" s="507"/>
      <c r="D2347" s="55">
        <f>SUM(D2339:D2346)</f>
        <v>15</v>
      </c>
      <c r="E2347" s="56">
        <f>SUM(E2339:E2346)</f>
        <v>14285.62</v>
      </c>
    </row>
    <row r="2348" spans="1:5" ht="12" customHeight="1">
      <c r="A2348" s="508"/>
      <c r="B2348" s="508" t="s">
        <v>311</v>
      </c>
      <c r="C2348" s="52" t="s">
        <v>418</v>
      </c>
      <c r="D2348" s="53">
        <v>1</v>
      </c>
      <c r="E2348" s="54">
        <v>613.14</v>
      </c>
    </row>
    <row r="2349" spans="1:5" ht="12" customHeight="1">
      <c r="A2349" s="508"/>
      <c r="B2349" s="508"/>
      <c r="C2349" s="52" t="s">
        <v>557</v>
      </c>
      <c r="D2349" s="53">
        <v>1</v>
      </c>
      <c r="E2349" s="54">
        <v>449.20000000000005</v>
      </c>
    </row>
    <row r="2350" spans="1:5" ht="12" customHeight="1">
      <c r="A2350" s="508"/>
      <c r="B2350" s="508"/>
      <c r="C2350" s="52" t="s">
        <v>424</v>
      </c>
      <c r="D2350" s="53">
        <v>1</v>
      </c>
      <c r="E2350" s="54">
        <v>1268.06</v>
      </c>
    </row>
    <row r="2351" spans="1:5" ht="12" customHeight="1">
      <c r="A2351" s="508"/>
      <c r="B2351" s="508"/>
      <c r="C2351" s="52" t="s">
        <v>427</v>
      </c>
      <c r="D2351" s="53">
        <v>1</v>
      </c>
      <c r="E2351" s="54">
        <v>2003.42</v>
      </c>
    </row>
    <row r="2352" spans="1:5" ht="12" customHeight="1">
      <c r="A2352" s="508"/>
      <c r="B2352" s="507" t="s">
        <v>1005</v>
      </c>
      <c r="C2352" s="507"/>
      <c r="D2352" s="55">
        <v>4</v>
      </c>
      <c r="E2352" s="56">
        <v>4333.82</v>
      </c>
    </row>
    <row r="2353" spans="1:5" ht="12" customHeight="1">
      <c r="A2353" s="508"/>
      <c r="B2353" s="508" t="s">
        <v>312</v>
      </c>
      <c r="C2353" s="52" t="s">
        <v>463</v>
      </c>
      <c r="D2353" s="53">
        <v>1</v>
      </c>
      <c r="E2353" s="54">
        <v>696.36</v>
      </c>
    </row>
    <row r="2354" spans="1:5" ht="12" customHeight="1">
      <c r="A2354" s="508"/>
      <c r="B2354" s="508"/>
      <c r="C2354" s="52" t="s">
        <v>419</v>
      </c>
      <c r="D2354" s="53">
        <v>1</v>
      </c>
      <c r="E2354" s="54">
        <v>1391.54</v>
      </c>
    </row>
    <row r="2355" spans="1:5" ht="12" customHeight="1">
      <c r="A2355" s="508"/>
      <c r="B2355" s="508"/>
      <c r="C2355" s="52" t="s">
        <v>491</v>
      </c>
      <c r="D2355" s="53">
        <v>5</v>
      </c>
      <c r="E2355" s="54">
        <v>3215</v>
      </c>
    </row>
    <row r="2356" spans="1:5" ht="12" customHeight="1">
      <c r="A2356" s="508"/>
      <c r="B2356" s="508"/>
      <c r="C2356" s="52" t="s">
        <v>437</v>
      </c>
      <c r="D2356" s="53">
        <v>4</v>
      </c>
      <c r="E2356" s="54">
        <v>3479.92</v>
      </c>
    </row>
    <row r="2357" spans="1:5" ht="12" customHeight="1">
      <c r="A2357" s="508"/>
      <c r="B2357" s="508"/>
      <c r="C2357" s="52" t="s">
        <v>424</v>
      </c>
      <c r="D2357" s="53">
        <v>1</v>
      </c>
      <c r="E2357" s="54">
        <v>1268.06</v>
      </c>
    </row>
    <row r="2358" spans="1:5" ht="12" customHeight="1">
      <c r="A2358" s="508"/>
      <c r="B2358" s="508"/>
      <c r="C2358" s="52" t="s">
        <v>454</v>
      </c>
      <c r="D2358" s="53">
        <v>1</v>
      </c>
      <c r="E2358" s="54">
        <v>509.86</v>
      </c>
    </row>
    <row r="2359" spans="1:5" ht="12" customHeight="1">
      <c r="A2359" s="508"/>
      <c r="B2359" s="507" t="s">
        <v>1006</v>
      </c>
      <c r="C2359" s="507"/>
      <c r="D2359" s="55">
        <v>13</v>
      </c>
      <c r="E2359" s="56">
        <v>10560.74</v>
      </c>
    </row>
    <row r="2360" spans="1:5" ht="12" customHeight="1">
      <c r="A2360" s="508"/>
      <c r="B2360" s="508" t="s">
        <v>313</v>
      </c>
      <c r="C2360" s="52" t="s">
        <v>449</v>
      </c>
      <c r="D2360" s="53">
        <v>2</v>
      </c>
      <c r="E2360" s="54">
        <v>2772.2</v>
      </c>
    </row>
    <row r="2361" spans="1:5" ht="12" customHeight="1">
      <c r="A2361" s="508"/>
      <c r="B2361" s="508"/>
      <c r="C2361" s="52" t="s">
        <v>557</v>
      </c>
      <c r="D2361" s="53">
        <v>1</v>
      </c>
      <c r="E2361" s="54">
        <v>449.20000000000005</v>
      </c>
    </row>
    <row r="2362" spans="1:5" ht="12" customHeight="1">
      <c r="A2362" s="508"/>
      <c r="B2362" s="508"/>
      <c r="C2362" s="52" t="s">
        <v>436</v>
      </c>
      <c r="D2362" s="53">
        <v>3</v>
      </c>
      <c r="E2362" s="54">
        <v>2556.12</v>
      </c>
    </row>
    <row r="2363" spans="1:5" ht="12" customHeight="1">
      <c r="A2363" s="508"/>
      <c r="B2363" s="508"/>
      <c r="C2363" s="52" t="s">
        <v>422</v>
      </c>
      <c r="D2363" s="53">
        <v>1</v>
      </c>
      <c r="E2363" s="54">
        <v>891.02</v>
      </c>
    </row>
    <row r="2364" spans="1:5" ht="12" customHeight="1">
      <c r="A2364" s="508"/>
      <c r="B2364" s="508"/>
      <c r="C2364" s="52" t="s">
        <v>437</v>
      </c>
      <c r="D2364" s="53">
        <v>2</v>
      </c>
      <c r="E2364" s="54">
        <v>1739.96</v>
      </c>
    </row>
    <row r="2365" spans="1:5" ht="12" customHeight="1">
      <c r="A2365" s="508"/>
      <c r="B2365" s="508"/>
      <c r="C2365" s="52" t="s">
        <v>426</v>
      </c>
      <c r="D2365" s="53">
        <v>1</v>
      </c>
      <c r="E2365" s="54">
        <v>1057.8800000000001</v>
      </c>
    </row>
    <row r="2366" spans="1:5" ht="12" customHeight="1">
      <c r="A2366" s="508"/>
      <c r="B2366" s="508"/>
      <c r="C2366" s="52" t="s">
        <v>589</v>
      </c>
      <c r="D2366" s="53">
        <v>1</v>
      </c>
      <c r="E2366" s="54">
        <v>720.14</v>
      </c>
    </row>
    <row r="2367" spans="1:5" ht="12" customHeight="1">
      <c r="A2367" s="508"/>
      <c r="B2367" s="508"/>
      <c r="C2367" s="52" t="s">
        <v>455</v>
      </c>
      <c r="D2367" s="53">
        <v>2</v>
      </c>
      <c r="E2367" s="54">
        <v>876.48</v>
      </c>
    </row>
    <row r="2368" spans="1:5" ht="12" customHeight="1">
      <c r="A2368" s="508"/>
      <c r="B2368" s="508"/>
      <c r="C2368" s="52" t="s">
        <v>474</v>
      </c>
      <c r="D2368" s="53">
        <v>8</v>
      </c>
      <c r="E2368" s="54">
        <v>9312.64</v>
      </c>
    </row>
    <row r="2369" spans="1:5" ht="12" customHeight="1">
      <c r="A2369" s="508"/>
      <c r="B2369" s="508"/>
      <c r="C2369" s="52" t="s">
        <v>430</v>
      </c>
      <c r="D2369" s="53">
        <v>2</v>
      </c>
      <c r="E2369" s="54">
        <v>612.94000000000005</v>
      </c>
    </row>
    <row r="2370" spans="1:5" ht="12" customHeight="1">
      <c r="A2370" s="508"/>
      <c r="B2370" s="507" t="s">
        <v>1007</v>
      </c>
      <c r="C2370" s="507"/>
      <c r="D2370" s="55">
        <v>23</v>
      </c>
      <c r="E2370" s="56">
        <v>20988.579999999998</v>
      </c>
    </row>
    <row r="2371" spans="1:5" ht="12" customHeight="1">
      <c r="A2371" s="508"/>
      <c r="B2371" s="508" t="s">
        <v>314</v>
      </c>
      <c r="C2371" s="52" t="s">
        <v>557</v>
      </c>
      <c r="D2371" s="53">
        <v>6</v>
      </c>
      <c r="E2371" s="54">
        <v>2695.2000000000003</v>
      </c>
    </row>
    <row r="2372" spans="1:5" ht="12" customHeight="1">
      <c r="A2372" s="508"/>
      <c r="B2372" s="508"/>
      <c r="C2372" s="52" t="s">
        <v>420</v>
      </c>
      <c r="D2372" s="53">
        <v>1</v>
      </c>
      <c r="E2372" s="54">
        <v>631.88</v>
      </c>
    </row>
    <row r="2373" spans="1:5" ht="12" customHeight="1">
      <c r="A2373" s="508"/>
      <c r="B2373" s="508"/>
      <c r="C2373" s="52" t="s">
        <v>437</v>
      </c>
      <c r="D2373" s="53">
        <v>2</v>
      </c>
      <c r="E2373" s="54">
        <v>1739.96</v>
      </c>
    </row>
    <row r="2374" spans="1:5" ht="12" customHeight="1">
      <c r="A2374" s="508"/>
      <c r="B2374" s="508"/>
      <c r="C2374" s="52" t="s">
        <v>424</v>
      </c>
      <c r="D2374" s="53">
        <v>2</v>
      </c>
      <c r="E2374" s="54">
        <v>2536.12</v>
      </c>
    </row>
    <row r="2375" spans="1:5" ht="12" customHeight="1">
      <c r="A2375" s="508"/>
      <c r="B2375" s="507" t="s">
        <v>798</v>
      </c>
      <c r="C2375" s="507"/>
      <c r="D2375" s="55">
        <v>13</v>
      </c>
      <c r="E2375" s="56">
        <v>7603.1600000000008</v>
      </c>
    </row>
    <row r="2376" spans="1:5" ht="12" customHeight="1">
      <c r="A2376" s="508"/>
      <c r="B2376" s="508" t="s">
        <v>315</v>
      </c>
      <c r="C2376" s="52" t="s">
        <v>557</v>
      </c>
      <c r="D2376" s="53">
        <v>2</v>
      </c>
      <c r="E2376" s="54">
        <v>898.40000000000009</v>
      </c>
    </row>
    <row r="2377" spans="1:5" ht="12" customHeight="1">
      <c r="A2377" s="508"/>
      <c r="B2377" s="508"/>
      <c r="C2377" s="52" t="s">
        <v>425</v>
      </c>
      <c r="D2377" s="53">
        <v>1</v>
      </c>
      <c r="E2377" s="54">
        <v>339.02</v>
      </c>
    </row>
    <row r="2378" spans="1:5" ht="12" customHeight="1">
      <c r="A2378" s="508"/>
      <c r="B2378" s="507" t="s">
        <v>1008</v>
      </c>
      <c r="C2378" s="507"/>
      <c r="D2378" s="55">
        <v>3</v>
      </c>
      <c r="E2378" s="56">
        <v>1237.42</v>
      </c>
    </row>
    <row r="2379" spans="1:5" ht="12" customHeight="1">
      <c r="A2379" s="508"/>
      <c r="B2379" s="508" t="s">
        <v>316</v>
      </c>
      <c r="C2379" s="52" t="s">
        <v>464</v>
      </c>
      <c r="D2379" s="53">
        <v>1</v>
      </c>
      <c r="E2379" s="54">
        <v>674.44</v>
      </c>
    </row>
    <row r="2380" spans="1:5" ht="12" customHeight="1">
      <c r="A2380" s="508"/>
      <c r="B2380" s="508"/>
      <c r="C2380" s="52" t="s">
        <v>548</v>
      </c>
      <c r="D2380" s="53">
        <v>3</v>
      </c>
      <c r="E2380" s="54">
        <v>135</v>
      </c>
    </row>
    <row r="2381" spans="1:5" ht="12" customHeight="1">
      <c r="A2381" s="508"/>
      <c r="B2381" s="508"/>
      <c r="C2381" s="52" t="s">
        <v>419</v>
      </c>
      <c r="D2381" s="53">
        <v>1</v>
      </c>
      <c r="E2381" s="54">
        <v>1391.54</v>
      </c>
    </row>
    <row r="2382" spans="1:5" ht="12" customHeight="1">
      <c r="A2382" s="508"/>
      <c r="B2382" s="508"/>
      <c r="C2382" s="52" t="s">
        <v>457</v>
      </c>
      <c r="D2382" s="53">
        <v>1</v>
      </c>
      <c r="E2382" s="54">
        <v>472.43</v>
      </c>
    </row>
    <row r="2383" spans="1:5" ht="12" customHeight="1">
      <c r="A2383" s="508"/>
      <c r="B2383" s="508"/>
      <c r="C2383" s="52" t="s">
        <v>557</v>
      </c>
      <c r="D2383" s="53">
        <v>1</v>
      </c>
      <c r="E2383" s="54">
        <v>449.20000000000005</v>
      </c>
    </row>
    <row r="2384" spans="1:5" ht="12" customHeight="1">
      <c r="A2384" s="508"/>
      <c r="B2384" s="508"/>
      <c r="C2384" s="52" t="s">
        <v>441</v>
      </c>
      <c r="D2384" s="53">
        <v>1</v>
      </c>
      <c r="E2384" s="54">
        <v>45</v>
      </c>
    </row>
    <row r="2385" spans="1:5" ht="12" customHeight="1">
      <c r="A2385" s="508"/>
      <c r="B2385" s="508"/>
      <c r="C2385" s="52" t="s">
        <v>483</v>
      </c>
      <c r="D2385" s="53">
        <v>5</v>
      </c>
      <c r="E2385" s="54">
        <v>2215</v>
      </c>
    </row>
    <row r="2386" spans="1:5" ht="12" customHeight="1">
      <c r="A2386" s="508"/>
      <c r="B2386" s="508"/>
      <c r="C2386" s="52" t="s">
        <v>491</v>
      </c>
      <c r="D2386" s="53">
        <v>1</v>
      </c>
      <c r="E2386" s="54">
        <v>643</v>
      </c>
    </row>
    <row r="2387" spans="1:5" ht="12" customHeight="1">
      <c r="A2387" s="508"/>
      <c r="B2387" s="508"/>
      <c r="C2387" s="52" t="s">
        <v>437</v>
      </c>
      <c r="D2387" s="53">
        <v>1</v>
      </c>
      <c r="E2387" s="54">
        <v>869.98</v>
      </c>
    </row>
    <row r="2388" spans="1:5" ht="12" customHeight="1">
      <c r="A2388" s="508"/>
      <c r="B2388" s="508"/>
      <c r="C2388" s="52" t="s">
        <v>424</v>
      </c>
      <c r="D2388" s="53">
        <v>1</v>
      </c>
      <c r="E2388" s="54">
        <v>1268.06</v>
      </c>
    </row>
    <row r="2389" spans="1:5" ht="12" customHeight="1">
      <c r="A2389" s="508"/>
      <c r="B2389" s="508"/>
      <c r="C2389" s="52" t="s">
        <v>425</v>
      </c>
      <c r="D2389" s="53">
        <v>1</v>
      </c>
      <c r="E2389" s="54">
        <v>339.02</v>
      </c>
    </row>
    <row r="2390" spans="1:5" ht="12" customHeight="1">
      <c r="A2390" s="508"/>
      <c r="B2390" s="508"/>
      <c r="C2390" s="52" t="s">
        <v>426</v>
      </c>
      <c r="D2390" s="53">
        <v>3</v>
      </c>
      <c r="E2390" s="54">
        <v>3173.6400000000003</v>
      </c>
    </row>
    <row r="2391" spans="1:5" ht="12" customHeight="1">
      <c r="A2391" s="508"/>
      <c r="B2391" s="508"/>
      <c r="C2391" s="52" t="s">
        <v>1009</v>
      </c>
      <c r="D2391" s="53">
        <v>1</v>
      </c>
      <c r="E2391" s="54">
        <v>259.2</v>
      </c>
    </row>
    <row r="2392" spans="1:5" ht="12" customHeight="1">
      <c r="A2392" s="508"/>
      <c r="B2392" s="508"/>
      <c r="C2392" s="52" t="s">
        <v>499</v>
      </c>
      <c r="D2392" s="53">
        <v>1</v>
      </c>
      <c r="E2392" s="54">
        <v>91.490000000000009</v>
      </c>
    </row>
    <row r="2393" spans="1:5" ht="12" customHeight="1">
      <c r="A2393" s="508"/>
      <c r="B2393" s="507" t="s">
        <v>1010</v>
      </c>
      <c r="C2393" s="507"/>
      <c r="D2393" s="55">
        <v>22</v>
      </c>
      <c r="E2393" s="56">
        <v>12027.000000000002</v>
      </c>
    </row>
    <row r="2394" spans="1:5" ht="12" customHeight="1">
      <c r="A2394" s="508"/>
      <c r="B2394" s="508" t="s">
        <v>317</v>
      </c>
      <c r="C2394" s="52" t="s">
        <v>463</v>
      </c>
      <c r="D2394" s="53">
        <v>1</v>
      </c>
      <c r="E2394" s="54">
        <v>696.36</v>
      </c>
    </row>
    <row r="2395" spans="1:5" ht="12" customHeight="1">
      <c r="A2395" s="508"/>
      <c r="B2395" s="508"/>
      <c r="C2395" s="52" t="s">
        <v>464</v>
      </c>
      <c r="D2395" s="53">
        <v>1</v>
      </c>
      <c r="E2395" s="54">
        <v>674.44</v>
      </c>
    </row>
    <row r="2396" spans="1:5" ht="12" customHeight="1">
      <c r="A2396" s="508"/>
      <c r="B2396" s="508"/>
      <c r="C2396" s="52" t="s">
        <v>557</v>
      </c>
      <c r="D2396" s="53">
        <v>4</v>
      </c>
      <c r="E2396" s="54">
        <v>1796.8000000000002</v>
      </c>
    </row>
    <row r="2397" spans="1:5" ht="12" customHeight="1">
      <c r="A2397" s="508"/>
      <c r="B2397" s="508"/>
      <c r="C2397" s="52" t="s">
        <v>622</v>
      </c>
      <c r="D2397" s="53">
        <v>1</v>
      </c>
      <c r="E2397" s="54">
        <v>745.92000000000007</v>
      </c>
    </row>
    <row r="2398" spans="1:5" ht="12" customHeight="1">
      <c r="A2398" s="508"/>
      <c r="B2398" s="508"/>
      <c r="C2398" s="52" t="s">
        <v>420</v>
      </c>
      <c r="D2398" s="53">
        <v>1</v>
      </c>
      <c r="E2398" s="54">
        <v>631.88</v>
      </c>
    </row>
    <row r="2399" spans="1:5" ht="12" customHeight="1">
      <c r="A2399" s="508"/>
      <c r="B2399" s="507" t="s">
        <v>1011</v>
      </c>
      <c r="C2399" s="507"/>
      <c r="D2399" s="55">
        <v>8</v>
      </c>
      <c r="E2399" s="56">
        <v>4545.4000000000005</v>
      </c>
    </row>
    <row r="2400" spans="1:5" ht="12" customHeight="1">
      <c r="A2400" s="508"/>
      <c r="B2400" s="508" t="s">
        <v>318</v>
      </c>
      <c r="C2400" s="52" t="s">
        <v>463</v>
      </c>
      <c r="D2400" s="53">
        <v>2</v>
      </c>
      <c r="E2400" s="54">
        <v>1392.72</v>
      </c>
    </row>
    <row r="2401" spans="1:5" ht="12" customHeight="1">
      <c r="A2401" s="508"/>
      <c r="B2401" s="508"/>
      <c r="C2401" s="52" t="s">
        <v>418</v>
      </c>
      <c r="D2401" s="53">
        <v>2</v>
      </c>
      <c r="E2401" s="54">
        <v>1226.28</v>
      </c>
    </row>
    <row r="2402" spans="1:5" ht="12" customHeight="1">
      <c r="A2402" s="508"/>
      <c r="B2402" s="508"/>
      <c r="C2402" s="52" t="s">
        <v>449</v>
      </c>
      <c r="D2402" s="53">
        <v>2</v>
      </c>
      <c r="E2402" s="54">
        <v>2772.2</v>
      </c>
    </row>
    <row r="2403" spans="1:5" ht="12" customHeight="1">
      <c r="A2403" s="508"/>
      <c r="B2403" s="507" t="s">
        <v>800</v>
      </c>
      <c r="C2403" s="507"/>
      <c r="D2403" s="55">
        <v>6</v>
      </c>
      <c r="E2403" s="56">
        <v>5391.2</v>
      </c>
    </row>
    <row r="2404" spans="1:5" ht="12" customHeight="1">
      <c r="A2404" s="508"/>
      <c r="B2404" s="508" t="s">
        <v>319</v>
      </c>
      <c r="C2404" s="52" t="s">
        <v>463</v>
      </c>
      <c r="D2404" s="53">
        <v>9</v>
      </c>
      <c r="E2404" s="54">
        <v>6267.24</v>
      </c>
    </row>
    <row r="2405" spans="1:5" ht="12" customHeight="1">
      <c r="A2405" s="508"/>
      <c r="B2405" s="508"/>
      <c r="C2405" s="52" t="s">
        <v>418</v>
      </c>
      <c r="D2405" s="53">
        <v>2</v>
      </c>
      <c r="E2405" s="54">
        <v>1226.28</v>
      </c>
    </row>
    <row r="2406" spans="1:5" ht="12" customHeight="1">
      <c r="A2406" s="508"/>
      <c r="B2406" s="508"/>
      <c r="C2406" s="52" t="s">
        <v>419</v>
      </c>
      <c r="D2406" s="53">
        <v>1</v>
      </c>
      <c r="E2406" s="54">
        <v>1391.54</v>
      </c>
    </row>
    <row r="2407" spans="1:5" ht="12" customHeight="1">
      <c r="A2407" s="508"/>
      <c r="B2407" s="508"/>
      <c r="C2407" s="52" t="s">
        <v>457</v>
      </c>
      <c r="D2407" s="53">
        <v>2</v>
      </c>
      <c r="E2407" s="54">
        <v>944.86</v>
      </c>
    </row>
    <row r="2408" spans="1:5" ht="12" customHeight="1">
      <c r="A2408" s="508"/>
      <c r="B2408" s="508"/>
      <c r="C2408" s="52" t="s">
        <v>557</v>
      </c>
      <c r="D2408" s="53">
        <v>10</v>
      </c>
      <c r="E2408" s="54">
        <v>4492</v>
      </c>
    </row>
    <row r="2409" spans="1:5" ht="12" customHeight="1">
      <c r="A2409" s="508"/>
      <c r="B2409" s="508"/>
      <c r="C2409" s="52" t="s">
        <v>420</v>
      </c>
      <c r="D2409" s="53">
        <v>3</v>
      </c>
      <c r="E2409" s="54">
        <v>1895.6399999999999</v>
      </c>
    </row>
    <row r="2410" spans="1:5" ht="12" customHeight="1">
      <c r="A2410" s="508"/>
      <c r="B2410" s="508"/>
      <c r="C2410" s="52" t="s">
        <v>433</v>
      </c>
      <c r="D2410" s="53">
        <v>1</v>
      </c>
      <c r="E2410" s="54">
        <v>1119.74</v>
      </c>
    </row>
    <row r="2411" spans="1:5" ht="12" customHeight="1">
      <c r="A2411" s="508"/>
      <c r="B2411" s="508"/>
      <c r="C2411" s="52" t="s">
        <v>436</v>
      </c>
      <c r="D2411" s="53">
        <v>2</v>
      </c>
      <c r="E2411" s="54">
        <v>1704.08</v>
      </c>
    </row>
    <row r="2412" spans="1:5" ht="12" customHeight="1">
      <c r="A2412" s="508"/>
      <c r="B2412" s="508"/>
      <c r="C2412" s="52" t="s">
        <v>437</v>
      </c>
      <c r="D2412" s="53">
        <v>2</v>
      </c>
      <c r="E2412" s="54">
        <v>1739.96</v>
      </c>
    </row>
    <row r="2413" spans="1:5" ht="12" customHeight="1">
      <c r="A2413" s="508"/>
      <c r="B2413" s="508"/>
      <c r="C2413" s="52" t="s">
        <v>424</v>
      </c>
      <c r="D2413" s="53">
        <v>1</v>
      </c>
      <c r="E2413" s="54">
        <v>1268.06</v>
      </c>
    </row>
    <row r="2414" spans="1:5" ht="12" customHeight="1">
      <c r="A2414" s="508"/>
      <c r="B2414" s="508"/>
      <c r="C2414" s="52" t="s">
        <v>710</v>
      </c>
      <c r="D2414" s="53">
        <v>1</v>
      </c>
      <c r="E2414" s="54">
        <v>315.64999999999998</v>
      </c>
    </row>
    <row r="2415" spans="1:5" ht="12" customHeight="1">
      <c r="A2415" s="508"/>
      <c r="B2415" s="507" t="s">
        <v>1012</v>
      </c>
      <c r="C2415" s="507"/>
      <c r="D2415" s="55">
        <v>35</v>
      </c>
      <c r="E2415" s="56">
        <v>22365.05</v>
      </c>
    </row>
    <row r="2416" spans="1:5" ht="12" customHeight="1">
      <c r="A2416" s="508"/>
      <c r="B2416" s="508" t="s">
        <v>320</v>
      </c>
      <c r="C2416" s="52" t="s">
        <v>449</v>
      </c>
      <c r="D2416" s="53">
        <v>2</v>
      </c>
      <c r="E2416" s="54">
        <v>2772.2</v>
      </c>
    </row>
    <row r="2417" spans="1:5" ht="12" customHeight="1">
      <c r="A2417" s="508"/>
      <c r="B2417" s="508"/>
      <c r="C2417" s="52" t="s">
        <v>424</v>
      </c>
      <c r="D2417" s="53">
        <v>2</v>
      </c>
      <c r="E2417" s="54">
        <v>2536.12</v>
      </c>
    </row>
    <row r="2418" spans="1:5" ht="12" customHeight="1">
      <c r="A2418" s="508"/>
      <c r="B2418" s="507" t="s">
        <v>1013</v>
      </c>
      <c r="C2418" s="507"/>
      <c r="D2418" s="55">
        <v>4</v>
      </c>
      <c r="E2418" s="56">
        <v>5308.32</v>
      </c>
    </row>
    <row r="2419" spans="1:5" ht="12" customHeight="1">
      <c r="A2419" s="509" t="s">
        <v>1014</v>
      </c>
      <c r="B2419" s="509"/>
      <c r="C2419" s="509"/>
      <c r="D2419" s="55">
        <v>150</v>
      </c>
      <c r="E2419" s="56">
        <v>108646.31</v>
      </c>
    </row>
    <row r="2420" spans="1:5" ht="12" customHeight="1">
      <c r="A2420" s="508" t="s">
        <v>322</v>
      </c>
      <c r="B2420" s="57" t="s">
        <v>323</v>
      </c>
      <c r="C2420" s="52" t="s">
        <v>491</v>
      </c>
      <c r="D2420" s="53">
        <v>58</v>
      </c>
      <c r="E2420" s="54">
        <v>37294</v>
      </c>
    </row>
    <row r="2421" spans="1:5" ht="12" customHeight="1">
      <c r="A2421" s="508"/>
      <c r="B2421" s="507" t="s">
        <v>801</v>
      </c>
      <c r="C2421" s="507"/>
      <c r="D2421" s="55">
        <v>58</v>
      </c>
      <c r="E2421" s="56">
        <v>37294</v>
      </c>
    </row>
    <row r="2422" spans="1:5" ht="12" customHeight="1">
      <c r="A2422" s="508"/>
      <c r="B2422" s="508" t="s">
        <v>324</v>
      </c>
      <c r="C2422" s="52" t="s">
        <v>418</v>
      </c>
      <c r="D2422" s="53">
        <v>1</v>
      </c>
      <c r="E2422" s="54">
        <v>613.14</v>
      </c>
    </row>
    <row r="2423" spans="1:5" ht="12" customHeight="1">
      <c r="A2423" s="508"/>
      <c r="B2423" s="508"/>
      <c r="C2423" s="52" t="s">
        <v>646</v>
      </c>
      <c r="D2423" s="53">
        <v>1</v>
      </c>
      <c r="E2423" s="54">
        <v>230.37</v>
      </c>
    </row>
    <row r="2424" spans="1:5" ht="12" customHeight="1">
      <c r="A2424" s="508"/>
      <c r="B2424" s="508"/>
      <c r="C2424" s="52" t="s">
        <v>466</v>
      </c>
      <c r="D2424" s="53">
        <v>2</v>
      </c>
      <c r="E2424" s="54">
        <v>4619.3599999999997</v>
      </c>
    </row>
    <row r="2425" spans="1:5" ht="12" customHeight="1">
      <c r="A2425" s="508"/>
      <c r="B2425" s="508"/>
      <c r="C2425" s="52" t="s">
        <v>609</v>
      </c>
      <c r="D2425" s="53">
        <v>1</v>
      </c>
      <c r="E2425" s="54">
        <v>549.72</v>
      </c>
    </row>
    <row r="2426" spans="1:5" ht="12" customHeight="1">
      <c r="A2426" s="508"/>
      <c r="B2426" s="508"/>
      <c r="C2426" s="52" t="s">
        <v>419</v>
      </c>
      <c r="D2426" s="53">
        <v>20</v>
      </c>
      <c r="E2426" s="54">
        <v>27830.799999999999</v>
      </c>
    </row>
    <row r="2427" spans="1:5" ht="12" customHeight="1">
      <c r="A2427" s="508"/>
      <c r="B2427" s="508"/>
      <c r="C2427" s="52" t="s">
        <v>457</v>
      </c>
      <c r="D2427" s="53">
        <v>5</v>
      </c>
      <c r="E2427" s="54">
        <v>2362.15</v>
      </c>
    </row>
    <row r="2428" spans="1:5" ht="12" customHeight="1">
      <c r="A2428" s="508"/>
      <c r="B2428" s="508"/>
      <c r="C2428" s="52" t="s">
        <v>557</v>
      </c>
      <c r="D2428" s="53">
        <v>1</v>
      </c>
      <c r="E2428" s="54">
        <v>449.20000000000005</v>
      </c>
    </row>
    <row r="2429" spans="1:5" ht="12" customHeight="1">
      <c r="A2429" s="508"/>
      <c r="B2429" s="508"/>
      <c r="C2429" s="52" t="s">
        <v>468</v>
      </c>
      <c r="D2429" s="53">
        <v>1</v>
      </c>
      <c r="E2429" s="54">
        <v>1389.76</v>
      </c>
    </row>
    <row r="2430" spans="1:5" ht="12" customHeight="1">
      <c r="A2430" s="508"/>
      <c r="B2430" s="508"/>
      <c r="C2430" s="52" t="s">
        <v>622</v>
      </c>
      <c r="D2430" s="53">
        <v>1</v>
      </c>
      <c r="E2430" s="54">
        <v>745.92000000000007</v>
      </c>
    </row>
    <row r="2431" spans="1:5" ht="12" customHeight="1">
      <c r="A2431" s="508"/>
      <c r="B2431" s="508"/>
      <c r="C2431" s="52" t="s">
        <v>420</v>
      </c>
      <c r="D2431" s="53">
        <v>7</v>
      </c>
      <c r="E2431" s="54">
        <v>4423.16</v>
      </c>
    </row>
    <row r="2432" spans="1:5" ht="12" customHeight="1">
      <c r="A2432" s="508"/>
      <c r="B2432" s="508"/>
      <c r="C2432" s="52" t="s">
        <v>433</v>
      </c>
      <c r="D2432" s="53">
        <v>1</v>
      </c>
      <c r="E2432" s="54">
        <v>1119.74</v>
      </c>
    </row>
    <row r="2433" spans="1:5" ht="12" customHeight="1">
      <c r="A2433" s="508"/>
      <c r="B2433" s="508"/>
      <c r="C2433" s="52" t="s">
        <v>436</v>
      </c>
      <c r="D2433" s="53">
        <v>13</v>
      </c>
      <c r="E2433" s="54">
        <v>11076.52</v>
      </c>
    </row>
    <row r="2434" spans="1:5" ht="12" customHeight="1">
      <c r="A2434" s="508"/>
      <c r="B2434" s="508"/>
      <c r="C2434" s="52" t="s">
        <v>422</v>
      </c>
      <c r="D2434" s="53">
        <v>2</v>
      </c>
      <c r="E2434" s="54">
        <v>1782.04</v>
      </c>
    </row>
    <row r="2435" spans="1:5" ht="12" customHeight="1">
      <c r="A2435" s="508"/>
      <c r="B2435" s="508"/>
      <c r="C2435" s="52" t="s">
        <v>437</v>
      </c>
      <c r="D2435" s="53">
        <v>22</v>
      </c>
      <c r="E2435" s="54">
        <v>19139.560000000001</v>
      </c>
    </row>
    <row r="2436" spans="1:5" ht="12" customHeight="1">
      <c r="A2436" s="508"/>
      <c r="B2436" s="508"/>
      <c r="C2436" s="52" t="s">
        <v>424</v>
      </c>
      <c r="D2436" s="53">
        <v>2</v>
      </c>
      <c r="E2436" s="54">
        <v>2536.12</v>
      </c>
    </row>
    <row r="2437" spans="1:5" ht="12" customHeight="1">
      <c r="A2437" s="508"/>
      <c r="B2437" s="508"/>
      <c r="C2437" s="52" t="s">
        <v>425</v>
      </c>
      <c r="D2437" s="53">
        <v>62</v>
      </c>
      <c r="E2437" s="54">
        <v>21019.239999999998</v>
      </c>
    </row>
    <row r="2438" spans="1:5" ht="12" customHeight="1">
      <c r="A2438" s="508"/>
      <c r="B2438" s="508"/>
      <c r="C2438" s="52" t="s">
        <v>426</v>
      </c>
      <c r="D2438" s="53">
        <v>6</v>
      </c>
      <c r="E2438" s="54">
        <v>6347.2800000000007</v>
      </c>
    </row>
    <row r="2439" spans="1:5" ht="12" customHeight="1">
      <c r="A2439" s="508"/>
      <c r="B2439" s="508"/>
      <c r="C2439" s="52" t="s">
        <v>455</v>
      </c>
      <c r="D2439" s="53">
        <v>21</v>
      </c>
      <c r="E2439" s="54">
        <v>9203.0400000000009</v>
      </c>
    </row>
    <row r="2440" spans="1:5" ht="12" customHeight="1">
      <c r="A2440" s="508"/>
      <c r="B2440" s="508"/>
      <c r="C2440" s="52" t="s">
        <v>427</v>
      </c>
      <c r="D2440" s="53">
        <v>2</v>
      </c>
      <c r="E2440" s="54">
        <v>4006.84</v>
      </c>
    </row>
    <row r="2441" spans="1:5" ht="12" customHeight="1">
      <c r="A2441" s="508"/>
      <c r="B2441" s="508"/>
      <c r="C2441" s="52" t="s">
        <v>429</v>
      </c>
      <c r="D2441" s="53">
        <v>2</v>
      </c>
      <c r="E2441" s="54">
        <v>1027.8800000000001</v>
      </c>
    </row>
    <row r="2442" spans="1:5" ht="12" customHeight="1">
      <c r="A2442" s="508"/>
      <c r="B2442" s="508"/>
      <c r="C2442" s="52" t="s">
        <v>538</v>
      </c>
      <c r="D2442" s="53">
        <v>1</v>
      </c>
      <c r="E2442" s="54">
        <v>241.43</v>
      </c>
    </row>
    <row r="2443" spans="1:5" ht="12" customHeight="1">
      <c r="A2443" s="508"/>
      <c r="B2443" s="508"/>
      <c r="C2443" s="52" t="s">
        <v>539</v>
      </c>
      <c r="D2443" s="53">
        <v>1</v>
      </c>
      <c r="E2443" s="54">
        <v>473.83000000000004</v>
      </c>
    </row>
    <row r="2444" spans="1:5" ht="12" customHeight="1">
      <c r="A2444" s="508"/>
      <c r="B2444" s="508"/>
      <c r="C2444" s="52" t="s">
        <v>474</v>
      </c>
      <c r="D2444" s="53">
        <v>1</v>
      </c>
      <c r="E2444" s="54">
        <v>1164.08</v>
      </c>
    </row>
    <row r="2445" spans="1:5" ht="12" customHeight="1">
      <c r="A2445" s="508"/>
      <c r="B2445" s="508"/>
      <c r="C2445" s="52" t="s">
        <v>430</v>
      </c>
      <c r="D2445" s="53">
        <v>9</v>
      </c>
      <c r="E2445" s="54">
        <v>2758.2300000000005</v>
      </c>
    </row>
    <row r="2446" spans="1:5" ht="12" customHeight="1">
      <c r="A2446" s="508"/>
      <c r="B2446" s="507" t="s">
        <v>802</v>
      </c>
      <c r="C2446" s="507"/>
      <c r="D2446" s="55">
        <v>185</v>
      </c>
      <c r="E2446" s="56">
        <v>125109.40999999999</v>
      </c>
    </row>
    <row r="2447" spans="1:5" ht="12" customHeight="1">
      <c r="A2447" s="508"/>
      <c r="B2447" s="57" t="s">
        <v>325</v>
      </c>
      <c r="C2447" s="52" t="s">
        <v>491</v>
      </c>
      <c r="D2447" s="53">
        <v>15</v>
      </c>
      <c r="E2447" s="54">
        <v>9645</v>
      </c>
    </row>
    <row r="2448" spans="1:5" ht="12" customHeight="1">
      <c r="A2448" s="508"/>
      <c r="B2448" s="507" t="s">
        <v>803</v>
      </c>
      <c r="C2448" s="507"/>
      <c r="D2448" s="55">
        <v>15</v>
      </c>
      <c r="E2448" s="56">
        <v>9645</v>
      </c>
    </row>
    <row r="2449" spans="1:5" ht="12" customHeight="1">
      <c r="A2449" s="508"/>
      <c r="B2449" s="508" t="s">
        <v>326</v>
      </c>
      <c r="C2449" s="52" t="s">
        <v>419</v>
      </c>
      <c r="D2449" s="53">
        <v>13</v>
      </c>
      <c r="E2449" s="54">
        <v>18090.02</v>
      </c>
    </row>
    <row r="2450" spans="1:5" ht="12" customHeight="1">
      <c r="A2450" s="508"/>
      <c r="B2450" s="508"/>
      <c r="C2450" s="52" t="s">
        <v>457</v>
      </c>
      <c r="D2450" s="53">
        <v>1</v>
      </c>
      <c r="E2450" s="54">
        <v>472.43</v>
      </c>
    </row>
    <row r="2451" spans="1:5" ht="12" customHeight="1">
      <c r="A2451" s="508"/>
      <c r="B2451" s="508"/>
      <c r="C2451" s="52" t="s">
        <v>491</v>
      </c>
      <c r="D2451" s="53">
        <v>21</v>
      </c>
      <c r="E2451" s="54">
        <v>13503</v>
      </c>
    </row>
    <row r="2452" spans="1:5" ht="12" customHeight="1">
      <c r="A2452" s="508"/>
      <c r="B2452" s="508"/>
      <c r="C2452" s="52" t="s">
        <v>420</v>
      </c>
      <c r="D2452" s="53">
        <v>1</v>
      </c>
      <c r="E2452" s="54">
        <v>631.88</v>
      </c>
    </row>
    <row r="2453" spans="1:5" ht="12" customHeight="1">
      <c r="A2453" s="508"/>
      <c r="B2453" s="508"/>
      <c r="C2453" s="52" t="s">
        <v>433</v>
      </c>
      <c r="D2453" s="53">
        <v>1</v>
      </c>
      <c r="E2453" s="54">
        <v>1119.74</v>
      </c>
    </row>
    <row r="2454" spans="1:5" ht="12" customHeight="1">
      <c r="A2454" s="508"/>
      <c r="B2454" s="508"/>
      <c r="C2454" s="52" t="s">
        <v>421</v>
      </c>
      <c r="D2454" s="53">
        <v>1</v>
      </c>
      <c r="E2454" s="54">
        <v>1079.8400000000001</v>
      </c>
    </row>
    <row r="2455" spans="1:5" ht="12" customHeight="1">
      <c r="A2455" s="508"/>
      <c r="B2455" s="508"/>
      <c r="C2455" s="52" t="s">
        <v>422</v>
      </c>
      <c r="D2455" s="53">
        <v>12</v>
      </c>
      <c r="E2455" s="54">
        <v>10692.24</v>
      </c>
    </row>
    <row r="2456" spans="1:5" ht="12" customHeight="1">
      <c r="A2456" s="508"/>
      <c r="B2456" s="508"/>
      <c r="C2456" s="52" t="s">
        <v>437</v>
      </c>
      <c r="D2456" s="53">
        <v>6</v>
      </c>
      <c r="E2456" s="54">
        <v>5219.88</v>
      </c>
    </row>
    <row r="2457" spans="1:5" ht="12" customHeight="1">
      <c r="A2457" s="508"/>
      <c r="B2457" s="508"/>
      <c r="C2457" s="52" t="s">
        <v>425</v>
      </c>
      <c r="D2457" s="53">
        <v>5</v>
      </c>
      <c r="E2457" s="54">
        <v>1695.1</v>
      </c>
    </row>
    <row r="2458" spans="1:5" ht="12" customHeight="1">
      <c r="A2458" s="508"/>
      <c r="B2458" s="508"/>
      <c r="C2458" s="52" t="s">
        <v>455</v>
      </c>
      <c r="D2458" s="53">
        <v>7</v>
      </c>
      <c r="E2458" s="54">
        <v>3067.6800000000003</v>
      </c>
    </row>
    <row r="2459" spans="1:5" ht="12" customHeight="1">
      <c r="A2459" s="508"/>
      <c r="B2459" s="508"/>
      <c r="C2459" s="52" t="s">
        <v>460</v>
      </c>
      <c r="D2459" s="53">
        <v>1</v>
      </c>
      <c r="E2459" s="54">
        <v>1088.4000000000001</v>
      </c>
    </row>
    <row r="2460" spans="1:5" ht="12" customHeight="1">
      <c r="A2460" s="508"/>
      <c r="B2460" s="508"/>
      <c r="C2460" s="52" t="s">
        <v>439</v>
      </c>
      <c r="D2460" s="53">
        <v>1</v>
      </c>
      <c r="E2460" s="54">
        <v>902.74</v>
      </c>
    </row>
    <row r="2461" spans="1:5" ht="12" customHeight="1">
      <c r="A2461" s="508"/>
      <c r="B2461" s="508"/>
      <c r="C2461" s="52" t="s">
        <v>481</v>
      </c>
      <c r="D2461" s="53">
        <v>1</v>
      </c>
      <c r="E2461" s="54">
        <v>513.33999999999992</v>
      </c>
    </row>
    <row r="2462" spans="1:5" ht="12" customHeight="1">
      <c r="A2462" s="508"/>
      <c r="B2462" s="508"/>
      <c r="C2462" s="52" t="s">
        <v>430</v>
      </c>
      <c r="D2462" s="53">
        <v>3</v>
      </c>
      <c r="E2462" s="54">
        <v>919.41000000000008</v>
      </c>
    </row>
    <row r="2463" spans="1:5" ht="12" customHeight="1">
      <c r="A2463" s="508"/>
      <c r="B2463" s="507" t="s">
        <v>804</v>
      </c>
      <c r="C2463" s="507"/>
      <c r="D2463" s="55">
        <v>74</v>
      </c>
      <c r="E2463" s="56">
        <v>58995.7</v>
      </c>
    </row>
    <row r="2464" spans="1:5" ht="12" customHeight="1">
      <c r="A2464" s="508"/>
      <c r="B2464" s="508" t="s">
        <v>327</v>
      </c>
      <c r="C2464" s="52" t="s">
        <v>527</v>
      </c>
      <c r="D2464" s="53">
        <v>34</v>
      </c>
      <c r="E2464" s="54">
        <v>18462</v>
      </c>
    </row>
    <row r="2465" spans="1:5" ht="12" customHeight="1">
      <c r="A2465" s="508"/>
      <c r="B2465" s="508"/>
      <c r="C2465" s="52" t="s">
        <v>437</v>
      </c>
      <c r="D2465" s="53">
        <v>1</v>
      </c>
      <c r="E2465" s="54">
        <v>869.98</v>
      </c>
    </row>
    <row r="2466" spans="1:5" ht="12" customHeight="1">
      <c r="A2466" s="508"/>
      <c r="B2466" s="508"/>
      <c r="C2466" s="52" t="s">
        <v>493</v>
      </c>
      <c r="D2466" s="53">
        <v>1</v>
      </c>
      <c r="E2466" s="54">
        <v>753.9</v>
      </c>
    </row>
    <row r="2467" spans="1:5" ht="12" customHeight="1">
      <c r="A2467" s="508"/>
      <c r="B2467" s="507" t="s">
        <v>1015</v>
      </c>
      <c r="C2467" s="507"/>
      <c r="D2467" s="55">
        <v>36</v>
      </c>
      <c r="E2467" s="56">
        <v>20085.88</v>
      </c>
    </row>
    <row r="2468" spans="1:5" ht="12" customHeight="1">
      <c r="A2468" s="508"/>
      <c r="B2468" s="508" t="s">
        <v>328</v>
      </c>
      <c r="C2468" s="52" t="s">
        <v>463</v>
      </c>
      <c r="D2468" s="53">
        <v>2</v>
      </c>
      <c r="E2468" s="54">
        <v>1392.72</v>
      </c>
    </row>
    <row r="2469" spans="1:5" ht="12" customHeight="1">
      <c r="A2469" s="508"/>
      <c r="B2469" s="508"/>
      <c r="C2469" s="52" t="s">
        <v>418</v>
      </c>
      <c r="D2469" s="53">
        <v>2</v>
      </c>
      <c r="E2469" s="54">
        <v>1226.28</v>
      </c>
    </row>
    <row r="2470" spans="1:5" ht="12" customHeight="1">
      <c r="A2470" s="508"/>
      <c r="B2470" s="508"/>
      <c r="C2470" s="52" t="s">
        <v>464</v>
      </c>
      <c r="D2470" s="53">
        <v>2</v>
      </c>
      <c r="E2470" s="54">
        <v>1348.88</v>
      </c>
    </row>
    <row r="2471" spans="1:5" ht="12" customHeight="1">
      <c r="A2471" s="508"/>
      <c r="B2471" s="508"/>
      <c r="C2471" s="52" t="s">
        <v>419</v>
      </c>
      <c r="D2471" s="53">
        <v>4</v>
      </c>
      <c r="E2471" s="54">
        <v>5566.16</v>
      </c>
    </row>
    <row r="2472" spans="1:5" ht="12" customHeight="1">
      <c r="A2472" s="508"/>
      <c r="B2472" s="508"/>
      <c r="C2472" s="52" t="s">
        <v>449</v>
      </c>
      <c r="D2472" s="53">
        <v>1</v>
      </c>
      <c r="E2472" s="54">
        <v>1386.1</v>
      </c>
    </row>
    <row r="2473" spans="1:5" ht="12" customHeight="1">
      <c r="A2473" s="508"/>
      <c r="B2473" s="508"/>
      <c r="C2473" s="52" t="s">
        <v>436</v>
      </c>
      <c r="D2473" s="53">
        <v>11</v>
      </c>
      <c r="E2473" s="54">
        <v>9372.4399999999987</v>
      </c>
    </row>
    <row r="2474" spans="1:5" ht="12" customHeight="1">
      <c r="A2474" s="508"/>
      <c r="B2474" s="508"/>
      <c r="C2474" s="52" t="s">
        <v>422</v>
      </c>
      <c r="D2474" s="53">
        <v>1</v>
      </c>
      <c r="E2474" s="54">
        <v>891.02</v>
      </c>
    </row>
    <row r="2475" spans="1:5" ht="12" customHeight="1">
      <c r="A2475" s="508"/>
      <c r="B2475" s="508"/>
      <c r="C2475" s="52" t="s">
        <v>437</v>
      </c>
      <c r="D2475" s="53">
        <v>6</v>
      </c>
      <c r="E2475" s="54">
        <v>5219.88</v>
      </c>
    </row>
    <row r="2476" spans="1:5" ht="12" customHeight="1">
      <c r="A2476" s="508"/>
      <c r="B2476" s="508"/>
      <c r="C2476" s="52" t="s">
        <v>424</v>
      </c>
      <c r="D2476" s="53">
        <v>2</v>
      </c>
      <c r="E2476" s="54">
        <v>2536.12</v>
      </c>
    </row>
    <row r="2477" spans="1:5" ht="12" customHeight="1">
      <c r="A2477" s="508"/>
      <c r="B2477" s="508"/>
      <c r="C2477" s="52" t="s">
        <v>455</v>
      </c>
      <c r="D2477" s="53">
        <v>3</v>
      </c>
      <c r="E2477" s="54">
        <v>1314.72</v>
      </c>
    </row>
    <row r="2478" spans="1:5" ht="12" customHeight="1">
      <c r="A2478" s="508"/>
      <c r="B2478" s="508"/>
      <c r="C2478" s="52" t="s">
        <v>427</v>
      </c>
      <c r="D2478" s="53">
        <v>1</v>
      </c>
      <c r="E2478" s="54">
        <v>2003.42</v>
      </c>
    </row>
    <row r="2479" spans="1:5" ht="12" customHeight="1">
      <c r="A2479" s="508"/>
      <c r="B2479" s="508"/>
      <c r="C2479" s="52" t="s">
        <v>439</v>
      </c>
      <c r="D2479" s="53">
        <v>3</v>
      </c>
      <c r="E2479" s="54">
        <v>2708.2200000000003</v>
      </c>
    </row>
    <row r="2480" spans="1:5" ht="12" customHeight="1">
      <c r="A2480" s="508"/>
      <c r="B2480" s="508"/>
      <c r="C2480" s="52" t="s">
        <v>474</v>
      </c>
      <c r="D2480" s="53">
        <v>1</v>
      </c>
      <c r="E2480" s="54">
        <v>1164.08</v>
      </c>
    </row>
    <row r="2481" spans="1:5" ht="12" customHeight="1">
      <c r="A2481" s="508"/>
      <c r="B2481" s="508"/>
      <c r="C2481" s="52" t="s">
        <v>540</v>
      </c>
      <c r="D2481" s="53">
        <v>3</v>
      </c>
      <c r="E2481" s="54">
        <v>2900.2200000000003</v>
      </c>
    </row>
    <row r="2482" spans="1:5" ht="12" customHeight="1">
      <c r="A2482" s="508"/>
      <c r="B2482" s="508"/>
      <c r="C2482" s="52" t="s">
        <v>430</v>
      </c>
      <c r="D2482" s="53">
        <v>2</v>
      </c>
      <c r="E2482" s="54">
        <v>612.94000000000005</v>
      </c>
    </row>
    <row r="2483" spans="1:5" ht="12" customHeight="1">
      <c r="A2483" s="508"/>
      <c r="B2483" s="507" t="s">
        <v>805</v>
      </c>
      <c r="C2483" s="507"/>
      <c r="D2483" s="55">
        <v>44</v>
      </c>
      <c r="E2483" s="56">
        <v>39643.200000000012</v>
      </c>
    </row>
    <row r="2484" spans="1:5" ht="12" customHeight="1">
      <c r="A2484" s="508"/>
      <c r="B2484" s="508" t="s">
        <v>329</v>
      </c>
      <c r="C2484" s="52" t="s">
        <v>463</v>
      </c>
      <c r="D2484" s="53">
        <v>1</v>
      </c>
      <c r="E2484" s="54">
        <v>696.36</v>
      </c>
    </row>
    <row r="2485" spans="1:5" ht="12" customHeight="1">
      <c r="A2485" s="508"/>
      <c r="B2485" s="508"/>
      <c r="C2485" s="52" t="s">
        <v>418</v>
      </c>
      <c r="D2485" s="53">
        <v>1</v>
      </c>
      <c r="E2485" s="54">
        <v>613.14</v>
      </c>
    </row>
    <row r="2486" spans="1:5" ht="12" customHeight="1">
      <c r="A2486" s="508"/>
      <c r="B2486" s="508"/>
      <c r="C2486" s="52" t="s">
        <v>464</v>
      </c>
      <c r="D2486" s="53">
        <v>1</v>
      </c>
      <c r="E2486" s="54">
        <v>674.44</v>
      </c>
    </row>
    <row r="2487" spans="1:5" ht="12" customHeight="1">
      <c r="A2487" s="508"/>
      <c r="B2487" s="508"/>
      <c r="C2487" s="52" t="s">
        <v>466</v>
      </c>
      <c r="D2487" s="53">
        <v>1</v>
      </c>
      <c r="E2487" s="54">
        <v>2309.6799999999998</v>
      </c>
    </row>
    <row r="2488" spans="1:5" ht="12" customHeight="1">
      <c r="A2488" s="508"/>
      <c r="B2488" s="508"/>
      <c r="C2488" s="52" t="s">
        <v>419</v>
      </c>
      <c r="D2488" s="53">
        <v>2</v>
      </c>
      <c r="E2488" s="54">
        <v>2783.08</v>
      </c>
    </row>
    <row r="2489" spans="1:5" ht="12" customHeight="1">
      <c r="A2489" s="508"/>
      <c r="B2489" s="508"/>
      <c r="C2489" s="52" t="s">
        <v>449</v>
      </c>
      <c r="D2489" s="53">
        <v>1</v>
      </c>
      <c r="E2489" s="54">
        <v>1386.1</v>
      </c>
    </row>
    <row r="2490" spans="1:5" ht="12" customHeight="1">
      <c r="A2490" s="508"/>
      <c r="B2490" s="508"/>
      <c r="C2490" s="52" t="s">
        <v>457</v>
      </c>
      <c r="D2490" s="53">
        <v>1</v>
      </c>
      <c r="E2490" s="54">
        <v>472.43</v>
      </c>
    </row>
    <row r="2491" spans="1:5" ht="12" customHeight="1">
      <c r="A2491" s="508"/>
      <c r="B2491" s="508"/>
      <c r="C2491" s="52" t="s">
        <v>483</v>
      </c>
      <c r="D2491" s="53">
        <v>7</v>
      </c>
      <c r="E2491" s="54">
        <v>3101</v>
      </c>
    </row>
    <row r="2492" spans="1:5" ht="12" customHeight="1">
      <c r="A2492" s="508"/>
      <c r="B2492" s="508"/>
      <c r="C2492" s="52" t="s">
        <v>436</v>
      </c>
      <c r="D2492" s="53">
        <v>1</v>
      </c>
      <c r="E2492" s="54">
        <v>852.04</v>
      </c>
    </row>
    <row r="2493" spans="1:5" ht="12" customHeight="1">
      <c r="A2493" s="508"/>
      <c r="B2493" s="508"/>
      <c r="C2493" s="52" t="s">
        <v>422</v>
      </c>
      <c r="D2493" s="53">
        <v>1</v>
      </c>
      <c r="E2493" s="54">
        <v>891.02</v>
      </c>
    </row>
    <row r="2494" spans="1:5" ht="12" customHeight="1">
      <c r="A2494" s="508"/>
      <c r="B2494" s="508"/>
      <c r="C2494" s="52" t="s">
        <v>437</v>
      </c>
      <c r="D2494" s="53">
        <v>2</v>
      </c>
      <c r="E2494" s="54">
        <v>1739.96</v>
      </c>
    </row>
    <row r="2495" spans="1:5" ht="12" customHeight="1">
      <c r="A2495" s="508"/>
      <c r="B2495" s="508"/>
      <c r="C2495" s="52" t="s">
        <v>425</v>
      </c>
      <c r="D2495" s="53">
        <v>4</v>
      </c>
      <c r="E2495" s="54">
        <v>1356.08</v>
      </c>
    </row>
    <row r="2496" spans="1:5" ht="12" customHeight="1">
      <c r="A2496" s="508"/>
      <c r="B2496" s="508"/>
      <c r="C2496" s="52" t="s">
        <v>511</v>
      </c>
      <c r="D2496" s="53">
        <v>2</v>
      </c>
      <c r="E2496" s="54">
        <v>773.74</v>
      </c>
    </row>
    <row r="2497" spans="1:5" ht="12" customHeight="1">
      <c r="A2497" s="508"/>
      <c r="B2497" s="508"/>
      <c r="C2497" s="52" t="s">
        <v>453</v>
      </c>
      <c r="D2497" s="53">
        <v>1</v>
      </c>
      <c r="E2497" s="54">
        <v>874.92000000000007</v>
      </c>
    </row>
    <row r="2498" spans="1:5" ht="12" customHeight="1">
      <c r="A2498" s="508"/>
      <c r="B2498" s="508"/>
      <c r="C2498" s="52" t="s">
        <v>589</v>
      </c>
      <c r="D2498" s="53">
        <v>1</v>
      </c>
      <c r="E2498" s="54">
        <v>720.14</v>
      </c>
    </row>
    <row r="2499" spans="1:5" ht="12" customHeight="1">
      <c r="A2499" s="508"/>
      <c r="B2499" s="508"/>
      <c r="C2499" s="52" t="s">
        <v>533</v>
      </c>
      <c r="D2499" s="53">
        <v>2</v>
      </c>
      <c r="E2499" s="54">
        <v>1028.3399999999999</v>
      </c>
    </row>
    <row r="2500" spans="1:5" ht="12" customHeight="1">
      <c r="A2500" s="508"/>
      <c r="B2500" s="508"/>
      <c r="C2500" s="52" t="s">
        <v>427</v>
      </c>
      <c r="D2500" s="53">
        <v>1</v>
      </c>
      <c r="E2500" s="54">
        <v>2003.42</v>
      </c>
    </row>
    <row r="2501" spans="1:5" ht="12" customHeight="1">
      <c r="A2501" s="508"/>
      <c r="B2501" s="508"/>
      <c r="C2501" s="52" t="s">
        <v>569</v>
      </c>
      <c r="D2501" s="53">
        <v>1</v>
      </c>
      <c r="E2501" s="54">
        <v>3204.36</v>
      </c>
    </row>
    <row r="2502" spans="1:5" ht="12" customHeight="1">
      <c r="A2502" s="508"/>
      <c r="B2502" s="508"/>
      <c r="C2502" s="52" t="s">
        <v>580</v>
      </c>
      <c r="D2502" s="53">
        <v>1</v>
      </c>
      <c r="E2502" s="54">
        <v>3204.36</v>
      </c>
    </row>
    <row r="2503" spans="1:5" ht="12" customHeight="1">
      <c r="A2503" s="508"/>
      <c r="B2503" s="508"/>
      <c r="C2503" s="52" t="s">
        <v>612</v>
      </c>
      <c r="D2503" s="53">
        <v>1</v>
      </c>
      <c r="E2503" s="54">
        <v>3204.36</v>
      </c>
    </row>
    <row r="2504" spans="1:5" ht="12" customHeight="1">
      <c r="A2504" s="508"/>
      <c r="B2504" s="508"/>
      <c r="C2504" s="52" t="s">
        <v>540</v>
      </c>
      <c r="D2504" s="53">
        <v>1</v>
      </c>
      <c r="E2504" s="54">
        <v>966.74</v>
      </c>
    </row>
    <row r="2505" spans="1:5" ht="12" customHeight="1">
      <c r="A2505" s="508"/>
      <c r="B2505" s="508"/>
      <c r="C2505" s="52" t="s">
        <v>430</v>
      </c>
      <c r="D2505" s="53">
        <v>3</v>
      </c>
      <c r="E2505" s="54">
        <v>919.41000000000008</v>
      </c>
    </row>
    <row r="2506" spans="1:5" ht="12" customHeight="1">
      <c r="A2506" s="508"/>
      <c r="B2506" s="507" t="s">
        <v>806</v>
      </c>
      <c r="C2506" s="507"/>
      <c r="D2506" s="55">
        <v>37</v>
      </c>
      <c r="E2506" s="56">
        <v>33775.12000000001</v>
      </c>
    </row>
    <row r="2507" spans="1:5" ht="12" customHeight="1">
      <c r="A2507" s="508"/>
      <c r="B2507" s="508" t="s">
        <v>330</v>
      </c>
      <c r="C2507" s="52" t="s">
        <v>463</v>
      </c>
      <c r="D2507" s="53">
        <v>2</v>
      </c>
      <c r="E2507" s="54">
        <v>1392.72</v>
      </c>
    </row>
    <row r="2508" spans="1:5" ht="12" customHeight="1">
      <c r="A2508" s="508"/>
      <c r="B2508" s="508"/>
      <c r="C2508" s="52" t="s">
        <v>418</v>
      </c>
      <c r="D2508" s="53">
        <v>6</v>
      </c>
      <c r="E2508" s="54">
        <v>3678.84</v>
      </c>
    </row>
    <row r="2509" spans="1:5" ht="12" customHeight="1">
      <c r="A2509" s="508"/>
      <c r="B2509" s="508"/>
      <c r="C2509" s="52" t="s">
        <v>464</v>
      </c>
      <c r="D2509" s="53">
        <v>4</v>
      </c>
      <c r="E2509" s="54">
        <v>2697.76</v>
      </c>
    </row>
    <row r="2510" spans="1:5" ht="12" customHeight="1">
      <c r="A2510" s="508"/>
      <c r="B2510" s="508"/>
      <c r="C2510" s="52" t="s">
        <v>953</v>
      </c>
      <c r="D2510" s="53">
        <v>9</v>
      </c>
      <c r="E2510" s="54">
        <v>7278.66</v>
      </c>
    </row>
    <row r="2511" spans="1:5" ht="12" customHeight="1">
      <c r="A2511" s="508"/>
      <c r="B2511" s="508"/>
      <c r="C2511" s="52" t="s">
        <v>419</v>
      </c>
      <c r="D2511" s="53">
        <v>8</v>
      </c>
      <c r="E2511" s="54">
        <v>11132.32</v>
      </c>
    </row>
    <row r="2512" spans="1:5" ht="12" customHeight="1">
      <c r="A2512" s="508"/>
      <c r="B2512" s="508"/>
      <c r="C2512" s="52" t="s">
        <v>742</v>
      </c>
      <c r="D2512" s="53">
        <v>1</v>
      </c>
      <c r="E2512" s="54">
        <v>210.05</v>
      </c>
    </row>
    <row r="2513" spans="1:5" ht="12" customHeight="1">
      <c r="A2513" s="508"/>
      <c r="B2513" s="508"/>
      <c r="C2513" s="52" t="s">
        <v>420</v>
      </c>
      <c r="D2513" s="53">
        <v>5</v>
      </c>
      <c r="E2513" s="54">
        <v>3159.4</v>
      </c>
    </row>
    <row r="2514" spans="1:5" ht="12" customHeight="1">
      <c r="A2514" s="508"/>
      <c r="B2514" s="508"/>
      <c r="C2514" s="52" t="s">
        <v>421</v>
      </c>
      <c r="D2514" s="53">
        <v>1</v>
      </c>
      <c r="E2514" s="54">
        <v>1079.8400000000001</v>
      </c>
    </row>
    <row r="2515" spans="1:5" ht="12" customHeight="1">
      <c r="A2515" s="508"/>
      <c r="B2515" s="508"/>
      <c r="C2515" s="52" t="s">
        <v>422</v>
      </c>
      <c r="D2515" s="53">
        <v>13</v>
      </c>
      <c r="E2515" s="54">
        <v>11583.26</v>
      </c>
    </row>
    <row r="2516" spans="1:5" ht="12" customHeight="1">
      <c r="A2516" s="508"/>
      <c r="B2516" s="508"/>
      <c r="C2516" s="52" t="s">
        <v>437</v>
      </c>
      <c r="D2516" s="53">
        <v>14</v>
      </c>
      <c r="E2516" s="54">
        <v>12179.720000000001</v>
      </c>
    </row>
    <row r="2517" spans="1:5" ht="12" customHeight="1">
      <c r="A2517" s="508"/>
      <c r="B2517" s="508"/>
      <c r="C2517" s="52" t="s">
        <v>424</v>
      </c>
      <c r="D2517" s="53">
        <v>1</v>
      </c>
      <c r="E2517" s="54">
        <v>1268.06</v>
      </c>
    </row>
    <row r="2518" spans="1:5" ht="12" customHeight="1">
      <c r="A2518" s="508"/>
      <c r="B2518" s="508"/>
      <c r="C2518" s="52" t="s">
        <v>425</v>
      </c>
      <c r="D2518" s="53">
        <v>5</v>
      </c>
      <c r="E2518" s="54">
        <v>1695.1</v>
      </c>
    </row>
    <row r="2519" spans="1:5" ht="12" customHeight="1">
      <c r="A2519" s="508"/>
      <c r="B2519" s="508"/>
      <c r="C2519" s="52" t="s">
        <v>426</v>
      </c>
      <c r="D2519" s="53">
        <v>5</v>
      </c>
      <c r="E2519" s="54">
        <v>5289.4000000000005</v>
      </c>
    </row>
    <row r="2520" spans="1:5" ht="12" customHeight="1">
      <c r="A2520" s="508"/>
      <c r="B2520" s="508"/>
      <c r="C2520" s="52" t="s">
        <v>455</v>
      </c>
      <c r="D2520" s="53">
        <v>7</v>
      </c>
      <c r="E2520" s="54">
        <v>3067.6800000000003</v>
      </c>
    </row>
    <row r="2521" spans="1:5" ht="12" customHeight="1">
      <c r="A2521" s="508"/>
      <c r="B2521" s="508"/>
      <c r="C2521" s="52" t="s">
        <v>499</v>
      </c>
      <c r="D2521" s="53">
        <v>3</v>
      </c>
      <c r="E2521" s="54">
        <v>274.47000000000003</v>
      </c>
    </row>
    <row r="2522" spans="1:5" ht="12" customHeight="1">
      <c r="A2522" s="508"/>
      <c r="B2522" s="508"/>
      <c r="C2522" s="52" t="s">
        <v>666</v>
      </c>
      <c r="D2522" s="53">
        <v>2</v>
      </c>
      <c r="E2522" s="54">
        <v>1111.6600000000001</v>
      </c>
    </row>
    <row r="2523" spans="1:5" ht="12" customHeight="1">
      <c r="A2523" s="508"/>
      <c r="B2523" s="508"/>
      <c r="C2523" s="52" t="s">
        <v>474</v>
      </c>
      <c r="D2523" s="53">
        <v>9</v>
      </c>
      <c r="E2523" s="54">
        <v>10476.719999999999</v>
      </c>
    </row>
    <row r="2524" spans="1:5" ht="12" customHeight="1">
      <c r="A2524" s="508"/>
      <c r="B2524" s="508"/>
      <c r="C2524" s="52" t="s">
        <v>540</v>
      </c>
      <c r="D2524" s="53">
        <v>1</v>
      </c>
      <c r="E2524" s="54">
        <v>966.74</v>
      </c>
    </row>
    <row r="2525" spans="1:5" ht="12" customHeight="1">
      <c r="A2525" s="508"/>
      <c r="B2525" s="508"/>
      <c r="C2525" s="52" t="s">
        <v>430</v>
      </c>
      <c r="D2525" s="53">
        <v>1</v>
      </c>
      <c r="E2525" s="54">
        <v>306.47000000000003</v>
      </c>
    </row>
    <row r="2526" spans="1:5" ht="12" customHeight="1">
      <c r="A2526" s="508"/>
      <c r="B2526" s="507" t="s">
        <v>1016</v>
      </c>
      <c r="C2526" s="507"/>
      <c r="D2526" s="55">
        <v>97</v>
      </c>
      <c r="E2526" s="56">
        <v>78848.87000000001</v>
      </c>
    </row>
    <row r="2527" spans="1:5" ht="12" customHeight="1">
      <c r="A2527" s="508"/>
      <c r="B2527" s="508" t="s">
        <v>331</v>
      </c>
      <c r="C2527" s="52" t="s">
        <v>463</v>
      </c>
      <c r="D2527" s="53">
        <v>1</v>
      </c>
      <c r="E2527" s="54">
        <v>696.36</v>
      </c>
    </row>
    <row r="2528" spans="1:5" ht="12" customHeight="1">
      <c r="A2528" s="508"/>
      <c r="B2528" s="508"/>
      <c r="C2528" s="52" t="s">
        <v>418</v>
      </c>
      <c r="D2528" s="53">
        <v>2</v>
      </c>
      <c r="E2528" s="54">
        <v>1226.28</v>
      </c>
    </row>
    <row r="2529" spans="1:5" ht="12" customHeight="1">
      <c r="A2529" s="508"/>
      <c r="B2529" s="508"/>
      <c r="C2529" s="52" t="s">
        <v>419</v>
      </c>
      <c r="D2529" s="53">
        <v>8</v>
      </c>
      <c r="E2529" s="54">
        <v>11132.32</v>
      </c>
    </row>
    <row r="2530" spans="1:5" ht="12" customHeight="1">
      <c r="A2530" s="508"/>
      <c r="B2530" s="508"/>
      <c r="C2530" s="52" t="s">
        <v>457</v>
      </c>
      <c r="D2530" s="53">
        <v>14</v>
      </c>
      <c r="E2530" s="54">
        <v>6614.02</v>
      </c>
    </row>
    <row r="2531" spans="1:5" ht="12" customHeight="1">
      <c r="A2531" s="508"/>
      <c r="B2531" s="508"/>
      <c r="C2531" s="52" t="s">
        <v>593</v>
      </c>
      <c r="D2531" s="53">
        <v>2</v>
      </c>
      <c r="E2531" s="54">
        <v>745.07999999999993</v>
      </c>
    </row>
    <row r="2532" spans="1:5" ht="12" customHeight="1">
      <c r="A2532" s="508"/>
      <c r="B2532" s="508"/>
      <c r="C2532" s="52" t="s">
        <v>441</v>
      </c>
      <c r="D2532" s="53">
        <v>1</v>
      </c>
      <c r="E2532" s="54">
        <v>45</v>
      </c>
    </row>
    <row r="2533" spans="1:5" ht="12" customHeight="1">
      <c r="A2533" s="508"/>
      <c r="B2533" s="508"/>
      <c r="C2533" s="52" t="s">
        <v>549</v>
      </c>
      <c r="D2533" s="53">
        <v>1</v>
      </c>
      <c r="E2533" s="54">
        <v>402.85</v>
      </c>
    </row>
    <row r="2534" spans="1:5" ht="12" customHeight="1">
      <c r="A2534" s="508"/>
      <c r="B2534" s="508"/>
      <c r="C2534" s="52" t="s">
        <v>420</v>
      </c>
      <c r="D2534" s="53">
        <v>3</v>
      </c>
      <c r="E2534" s="54">
        <v>1895.6399999999999</v>
      </c>
    </row>
    <row r="2535" spans="1:5" ht="12" customHeight="1">
      <c r="A2535" s="508"/>
      <c r="B2535" s="508"/>
      <c r="C2535" s="52" t="s">
        <v>436</v>
      </c>
      <c r="D2535" s="53">
        <v>2</v>
      </c>
      <c r="E2535" s="54">
        <v>1704.08</v>
      </c>
    </row>
    <row r="2536" spans="1:5" ht="12" customHeight="1">
      <c r="A2536" s="508"/>
      <c r="B2536" s="508"/>
      <c r="C2536" s="52" t="s">
        <v>423</v>
      </c>
      <c r="D2536" s="53">
        <v>1</v>
      </c>
      <c r="E2536" s="54">
        <v>920.16000000000008</v>
      </c>
    </row>
    <row r="2537" spans="1:5" ht="12" customHeight="1">
      <c r="A2537" s="508"/>
      <c r="B2537" s="508"/>
      <c r="C2537" s="52" t="s">
        <v>424</v>
      </c>
      <c r="D2537" s="53">
        <v>4</v>
      </c>
      <c r="E2537" s="54">
        <v>5072.24</v>
      </c>
    </row>
    <row r="2538" spans="1:5" ht="12" customHeight="1">
      <c r="A2538" s="508"/>
      <c r="B2538" s="508"/>
      <c r="C2538" s="52" t="s">
        <v>425</v>
      </c>
      <c r="D2538" s="53">
        <v>117</v>
      </c>
      <c r="E2538" s="54">
        <v>39665.339999999997</v>
      </c>
    </row>
    <row r="2539" spans="1:5" ht="12" customHeight="1">
      <c r="A2539" s="508"/>
      <c r="B2539" s="508"/>
      <c r="C2539" s="52" t="s">
        <v>426</v>
      </c>
      <c r="D2539" s="53">
        <v>4</v>
      </c>
      <c r="E2539" s="54">
        <v>4231.5200000000004</v>
      </c>
    </row>
    <row r="2540" spans="1:5" ht="12" customHeight="1">
      <c r="A2540" s="508"/>
      <c r="B2540" s="508"/>
      <c r="C2540" s="52" t="s">
        <v>454</v>
      </c>
      <c r="D2540" s="53">
        <v>1</v>
      </c>
      <c r="E2540" s="54">
        <v>509.86</v>
      </c>
    </row>
    <row r="2541" spans="1:5" ht="12" customHeight="1">
      <c r="A2541" s="508"/>
      <c r="B2541" s="508"/>
      <c r="C2541" s="52" t="s">
        <v>533</v>
      </c>
      <c r="D2541" s="53">
        <v>1</v>
      </c>
      <c r="E2541" s="54">
        <v>514.16999999999996</v>
      </c>
    </row>
    <row r="2542" spans="1:5" ht="12" customHeight="1">
      <c r="A2542" s="508"/>
      <c r="B2542" s="508"/>
      <c r="C2542" s="52" t="s">
        <v>455</v>
      </c>
      <c r="D2542" s="53">
        <v>11</v>
      </c>
      <c r="E2542" s="54">
        <v>4820.6400000000003</v>
      </c>
    </row>
    <row r="2543" spans="1:5" ht="12" customHeight="1">
      <c r="A2543" s="508"/>
      <c r="B2543" s="508"/>
      <c r="C2543" s="52" t="s">
        <v>427</v>
      </c>
      <c r="D2543" s="53">
        <v>6</v>
      </c>
      <c r="E2543" s="54">
        <v>12020.52</v>
      </c>
    </row>
    <row r="2544" spans="1:5" ht="12" customHeight="1">
      <c r="A2544" s="508"/>
      <c r="B2544" s="508"/>
      <c r="C2544" s="52" t="s">
        <v>499</v>
      </c>
      <c r="D2544" s="53">
        <v>3</v>
      </c>
      <c r="E2544" s="54">
        <v>274.47000000000003</v>
      </c>
    </row>
    <row r="2545" spans="1:5" ht="12" customHeight="1">
      <c r="A2545" s="508"/>
      <c r="B2545" s="508"/>
      <c r="C2545" s="52" t="s">
        <v>439</v>
      </c>
      <c r="D2545" s="53">
        <v>2</v>
      </c>
      <c r="E2545" s="54">
        <v>1805.48</v>
      </c>
    </row>
    <row r="2546" spans="1:5" ht="12" customHeight="1">
      <c r="A2546" s="508"/>
      <c r="B2546" s="508"/>
      <c r="C2546" s="52" t="s">
        <v>446</v>
      </c>
      <c r="D2546" s="53">
        <v>1</v>
      </c>
      <c r="E2546" s="54">
        <v>702.7</v>
      </c>
    </row>
    <row r="2547" spans="1:5" ht="12" customHeight="1">
      <c r="A2547" s="508"/>
      <c r="B2547" s="508"/>
      <c r="C2547" s="52" t="s">
        <v>474</v>
      </c>
      <c r="D2547" s="53">
        <v>7</v>
      </c>
      <c r="E2547" s="54">
        <v>8148.5599999999995</v>
      </c>
    </row>
    <row r="2548" spans="1:5" ht="12" customHeight="1">
      <c r="A2548" s="508"/>
      <c r="B2548" s="508"/>
      <c r="C2548" s="52" t="s">
        <v>540</v>
      </c>
      <c r="D2548" s="53">
        <v>18</v>
      </c>
      <c r="E2548" s="54">
        <v>17401.32</v>
      </c>
    </row>
    <row r="2549" spans="1:5" ht="12" customHeight="1">
      <c r="A2549" s="508"/>
      <c r="B2549" s="508"/>
      <c r="C2549" s="52" t="s">
        <v>430</v>
      </c>
      <c r="D2549" s="53">
        <v>9</v>
      </c>
      <c r="E2549" s="54">
        <v>2758.2300000000005</v>
      </c>
    </row>
    <row r="2550" spans="1:5" ht="12" customHeight="1">
      <c r="A2550" s="508"/>
      <c r="B2550" s="507" t="s">
        <v>1017</v>
      </c>
      <c r="C2550" s="507"/>
      <c r="D2550" s="55">
        <v>219</v>
      </c>
      <c r="E2550" s="56">
        <v>123306.83999999998</v>
      </c>
    </row>
    <row r="2551" spans="1:5" ht="12" customHeight="1">
      <c r="A2551" s="508"/>
      <c r="B2551" s="508" t="s">
        <v>332</v>
      </c>
      <c r="C2551" s="52" t="s">
        <v>518</v>
      </c>
      <c r="D2551" s="53">
        <v>1</v>
      </c>
      <c r="E2551" s="54">
        <v>3082.6800000000003</v>
      </c>
    </row>
    <row r="2552" spans="1:5" ht="12" customHeight="1">
      <c r="A2552" s="508"/>
      <c r="B2552" s="508"/>
      <c r="C2552" s="52" t="s">
        <v>468</v>
      </c>
      <c r="D2552" s="53">
        <v>2</v>
      </c>
      <c r="E2552" s="54">
        <v>2779.52</v>
      </c>
    </row>
    <row r="2553" spans="1:5" ht="12" customHeight="1">
      <c r="A2553" s="508"/>
      <c r="B2553" s="508"/>
      <c r="C2553" s="52" t="s">
        <v>703</v>
      </c>
      <c r="D2553" s="53">
        <v>1</v>
      </c>
      <c r="E2553" s="54">
        <v>970.74</v>
      </c>
    </row>
    <row r="2554" spans="1:5" ht="12" customHeight="1">
      <c r="A2554" s="508"/>
      <c r="B2554" s="508"/>
      <c r="C2554" s="52" t="s">
        <v>526</v>
      </c>
      <c r="D2554" s="53">
        <v>1</v>
      </c>
      <c r="E2554" s="54">
        <v>358.58000000000004</v>
      </c>
    </row>
    <row r="2555" spans="1:5" ht="12" customHeight="1">
      <c r="A2555" s="508"/>
      <c r="B2555" s="508"/>
      <c r="C2555" s="52" t="s">
        <v>421</v>
      </c>
      <c r="D2555" s="53">
        <v>1</v>
      </c>
      <c r="E2555" s="54">
        <v>1079.8400000000001</v>
      </c>
    </row>
    <row r="2556" spans="1:5" ht="12" customHeight="1">
      <c r="A2556" s="508"/>
      <c r="B2556" s="508"/>
      <c r="C2556" s="52" t="s">
        <v>436</v>
      </c>
      <c r="D2556" s="53">
        <v>9</v>
      </c>
      <c r="E2556" s="54">
        <v>7668.36</v>
      </c>
    </row>
    <row r="2557" spans="1:5" ht="12" customHeight="1">
      <c r="A2557" s="508"/>
      <c r="B2557" s="508"/>
      <c r="C2557" s="52" t="s">
        <v>437</v>
      </c>
      <c r="D2557" s="53">
        <v>1</v>
      </c>
      <c r="E2557" s="54">
        <v>869.98</v>
      </c>
    </row>
    <row r="2558" spans="1:5" ht="12" customHeight="1">
      <c r="A2558" s="508"/>
      <c r="B2558" s="508"/>
      <c r="C2558" s="52" t="s">
        <v>460</v>
      </c>
      <c r="D2558" s="53">
        <v>1</v>
      </c>
      <c r="E2558" s="54">
        <v>1088.4000000000001</v>
      </c>
    </row>
    <row r="2559" spans="1:5" ht="12" customHeight="1">
      <c r="A2559" s="508"/>
      <c r="B2559" s="508"/>
      <c r="C2559" s="52" t="s">
        <v>474</v>
      </c>
      <c r="D2559" s="53">
        <v>3</v>
      </c>
      <c r="E2559" s="54">
        <v>3492.24</v>
      </c>
    </row>
    <row r="2560" spans="1:5" ht="12" customHeight="1">
      <c r="A2560" s="508"/>
      <c r="B2560" s="508"/>
      <c r="C2560" s="52" t="s">
        <v>430</v>
      </c>
      <c r="D2560" s="53">
        <v>1</v>
      </c>
      <c r="E2560" s="54">
        <v>306.47000000000003</v>
      </c>
    </row>
    <row r="2561" spans="1:5" ht="12" customHeight="1">
      <c r="A2561" s="508"/>
      <c r="B2561" s="507" t="s">
        <v>1018</v>
      </c>
      <c r="C2561" s="507"/>
      <c r="D2561" s="55">
        <v>21</v>
      </c>
      <c r="E2561" s="56">
        <v>21696.810000000005</v>
      </c>
    </row>
    <row r="2562" spans="1:5" ht="12" customHeight="1">
      <c r="A2562" s="508"/>
      <c r="B2562" s="508" t="s">
        <v>333</v>
      </c>
      <c r="C2562" s="52" t="s">
        <v>464</v>
      </c>
      <c r="D2562" s="53">
        <v>1</v>
      </c>
      <c r="E2562" s="54">
        <v>674.44</v>
      </c>
    </row>
    <row r="2563" spans="1:5" ht="12" customHeight="1">
      <c r="A2563" s="508"/>
      <c r="B2563" s="508"/>
      <c r="C2563" s="52" t="s">
        <v>548</v>
      </c>
      <c r="D2563" s="53">
        <v>1</v>
      </c>
      <c r="E2563" s="54">
        <v>45</v>
      </c>
    </row>
    <row r="2564" spans="1:5" ht="12" customHeight="1">
      <c r="A2564" s="508"/>
      <c r="B2564" s="508"/>
      <c r="C2564" s="52" t="s">
        <v>419</v>
      </c>
      <c r="D2564" s="53">
        <v>8</v>
      </c>
      <c r="E2564" s="54">
        <v>11132.32</v>
      </c>
    </row>
    <row r="2565" spans="1:5" ht="12" customHeight="1">
      <c r="A2565" s="508"/>
      <c r="B2565" s="508"/>
      <c r="C2565" s="52" t="s">
        <v>422</v>
      </c>
      <c r="D2565" s="53">
        <v>2</v>
      </c>
      <c r="E2565" s="54">
        <v>1782.04</v>
      </c>
    </row>
    <row r="2566" spans="1:5" ht="12" customHeight="1">
      <c r="A2566" s="508"/>
      <c r="B2566" s="508"/>
      <c r="C2566" s="52" t="s">
        <v>437</v>
      </c>
      <c r="D2566" s="53">
        <v>2</v>
      </c>
      <c r="E2566" s="54">
        <v>1739.96</v>
      </c>
    </row>
    <row r="2567" spans="1:5" ht="12" customHeight="1">
      <c r="A2567" s="508"/>
      <c r="B2567" s="508"/>
      <c r="C2567" s="52" t="s">
        <v>515</v>
      </c>
      <c r="D2567" s="53">
        <v>2</v>
      </c>
      <c r="E2567" s="54">
        <v>721.31999999999994</v>
      </c>
    </row>
    <row r="2568" spans="1:5" ht="12" customHeight="1">
      <c r="A2568" s="508"/>
      <c r="B2568" s="508"/>
      <c r="C2568" s="52" t="s">
        <v>431</v>
      </c>
      <c r="D2568" s="53">
        <v>1</v>
      </c>
      <c r="E2568" s="54">
        <v>3239.34</v>
      </c>
    </row>
    <row r="2569" spans="1:5" ht="12" customHeight="1">
      <c r="A2569" s="508"/>
      <c r="B2569" s="507" t="s">
        <v>808</v>
      </c>
      <c r="C2569" s="507"/>
      <c r="D2569" s="55">
        <v>17</v>
      </c>
      <c r="E2569" s="56">
        <v>19334.419999999998</v>
      </c>
    </row>
    <row r="2570" spans="1:5" ht="12" customHeight="1">
      <c r="A2570" s="508"/>
      <c r="B2570" s="508" t="s">
        <v>334</v>
      </c>
      <c r="C2570" s="52" t="s">
        <v>463</v>
      </c>
      <c r="D2570" s="53">
        <v>1</v>
      </c>
      <c r="E2570" s="54">
        <v>696.36</v>
      </c>
    </row>
    <row r="2571" spans="1:5" ht="12" customHeight="1">
      <c r="A2571" s="508"/>
      <c r="B2571" s="508"/>
      <c r="C2571" s="52" t="s">
        <v>419</v>
      </c>
      <c r="D2571" s="53">
        <v>1</v>
      </c>
      <c r="E2571" s="54">
        <v>1391.54</v>
      </c>
    </row>
    <row r="2572" spans="1:5" ht="12" customHeight="1">
      <c r="A2572" s="508"/>
      <c r="B2572" s="508"/>
      <c r="C2572" s="52" t="s">
        <v>421</v>
      </c>
      <c r="D2572" s="53">
        <v>2</v>
      </c>
      <c r="E2572" s="54">
        <v>2159.6800000000003</v>
      </c>
    </row>
    <row r="2573" spans="1:5" ht="12" customHeight="1">
      <c r="A2573" s="508"/>
      <c r="B2573" s="508"/>
      <c r="C2573" s="52" t="s">
        <v>436</v>
      </c>
      <c r="D2573" s="53">
        <v>1</v>
      </c>
      <c r="E2573" s="54">
        <v>852.04</v>
      </c>
    </row>
    <row r="2574" spans="1:5" ht="12" customHeight="1">
      <c r="A2574" s="508"/>
      <c r="B2574" s="508"/>
      <c r="C2574" s="52" t="s">
        <v>422</v>
      </c>
      <c r="D2574" s="53">
        <v>3</v>
      </c>
      <c r="E2574" s="54">
        <v>2673.06</v>
      </c>
    </row>
    <row r="2575" spans="1:5" ht="12" customHeight="1">
      <c r="A2575" s="508"/>
      <c r="B2575" s="508"/>
      <c r="C2575" s="52" t="s">
        <v>437</v>
      </c>
      <c r="D2575" s="53">
        <v>2</v>
      </c>
      <c r="E2575" s="54">
        <v>1739.96</v>
      </c>
    </row>
    <row r="2576" spans="1:5" ht="12" customHeight="1">
      <c r="A2576" s="508"/>
      <c r="B2576" s="508"/>
      <c r="C2576" s="52" t="s">
        <v>511</v>
      </c>
      <c r="D2576" s="53">
        <v>1</v>
      </c>
      <c r="E2576" s="54">
        <v>386.87</v>
      </c>
    </row>
    <row r="2577" spans="1:5" ht="12" customHeight="1">
      <c r="A2577" s="508"/>
      <c r="B2577" s="508"/>
      <c r="C2577" s="52" t="s">
        <v>499</v>
      </c>
      <c r="D2577" s="53">
        <v>1</v>
      </c>
      <c r="E2577" s="54">
        <v>91.490000000000009</v>
      </c>
    </row>
    <row r="2578" spans="1:5" ht="12" customHeight="1">
      <c r="A2578" s="508"/>
      <c r="B2578" s="508"/>
      <c r="C2578" s="52" t="s">
        <v>516</v>
      </c>
      <c r="D2578" s="53">
        <v>1</v>
      </c>
      <c r="E2578" s="54">
        <v>247.46</v>
      </c>
    </row>
    <row r="2579" spans="1:5" ht="12" customHeight="1">
      <c r="A2579" s="508"/>
      <c r="B2579" s="508"/>
      <c r="C2579" s="52" t="s">
        <v>439</v>
      </c>
      <c r="D2579" s="53">
        <v>1</v>
      </c>
      <c r="E2579" s="54">
        <v>902.74</v>
      </c>
    </row>
    <row r="2580" spans="1:5" ht="12" customHeight="1">
      <c r="A2580" s="508"/>
      <c r="B2580" s="507" t="s">
        <v>810</v>
      </c>
      <c r="C2580" s="507"/>
      <c r="D2580" s="55">
        <v>14</v>
      </c>
      <c r="E2580" s="56">
        <v>11141.199999999999</v>
      </c>
    </row>
    <row r="2581" spans="1:5" ht="12" customHeight="1">
      <c r="A2581" s="508"/>
      <c r="B2581" s="508" t="s">
        <v>335</v>
      </c>
      <c r="C2581" s="52" t="s">
        <v>419</v>
      </c>
      <c r="D2581" s="53">
        <v>1</v>
      </c>
      <c r="E2581" s="54">
        <v>1391.54</v>
      </c>
    </row>
    <row r="2582" spans="1:5" ht="12" customHeight="1">
      <c r="A2582" s="508"/>
      <c r="B2582" s="508"/>
      <c r="C2582" s="52" t="s">
        <v>437</v>
      </c>
      <c r="D2582" s="53">
        <v>1</v>
      </c>
      <c r="E2582" s="54">
        <v>869.98</v>
      </c>
    </row>
    <row r="2583" spans="1:5" ht="12" customHeight="1">
      <c r="A2583" s="508"/>
      <c r="B2583" s="508"/>
      <c r="C2583" s="52" t="s">
        <v>424</v>
      </c>
      <c r="D2583" s="53">
        <v>8</v>
      </c>
      <c r="E2583" s="54">
        <v>10144.48</v>
      </c>
    </row>
    <row r="2584" spans="1:5" ht="12" customHeight="1">
      <c r="A2584" s="508"/>
      <c r="B2584" s="508"/>
      <c r="C2584" s="52" t="s">
        <v>511</v>
      </c>
      <c r="D2584" s="53">
        <v>1</v>
      </c>
      <c r="E2584" s="54">
        <v>386.87</v>
      </c>
    </row>
    <row r="2585" spans="1:5" ht="12" customHeight="1">
      <c r="A2585" s="508"/>
      <c r="B2585" s="508"/>
      <c r="C2585" s="52" t="s">
        <v>454</v>
      </c>
      <c r="D2585" s="53">
        <v>1</v>
      </c>
      <c r="E2585" s="54">
        <v>509.86</v>
      </c>
    </row>
    <row r="2586" spans="1:5" ht="12" customHeight="1">
      <c r="A2586" s="508"/>
      <c r="B2586" s="508"/>
      <c r="C2586" s="52" t="s">
        <v>455</v>
      </c>
      <c r="D2586" s="53">
        <v>1</v>
      </c>
      <c r="E2586" s="54">
        <v>438.24</v>
      </c>
    </row>
    <row r="2587" spans="1:5" ht="12" customHeight="1">
      <c r="A2587" s="508"/>
      <c r="B2587" s="508"/>
      <c r="C2587" s="52" t="s">
        <v>430</v>
      </c>
      <c r="D2587" s="53">
        <v>3</v>
      </c>
      <c r="E2587" s="54">
        <v>919.41000000000008</v>
      </c>
    </row>
    <row r="2588" spans="1:5" ht="12" customHeight="1">
      <c r="A2588" s="508"/>
      <c r="B2588" s="507" t="s">
        <v>811</v>
      </c>
      <c r="C2588" s="507"/>
      <c r="D2588" s="55">
        <v>16</v>
      </c>
      <c r="E2588" s="56">
        <v>14660.380000000001</v>
      </c>
    </row>
    <row r="2589" spans="1:5" ht="12" customHeight="1">
      <c r="A2589" s="508"/>
      <c r="B2589" s="508" t="s">
        <v>336</v>
      </c>
      <c r="C2589" s="52" t="s">
        <v>463</v>
      </c>
      <c r="D2589" s="53">
        <v>6</v>
      </c>
      <c r="E2589" s="54">
        <v>4178.16</v>
      </c>
    </row>
    <row r="2590" spans="1:5" ht="12" customHeight="1">
      <c r="A2590" s="508"/>
      <c r="B2590" s="508"/>
      <c r="C2590" s="52" t="s">
        <v>418</v>
      </c>
      <c r="D2590" s="53">
        <v>33</v>
      </c>
      <c r="E2590" s="54">
        <v>20233.62</v>
      </c>
    </row>
    <row r="2591" spans="1:5" ht="12" customHeight="1">
      <c r="A2591" s="508"/>
      <c r="B2591" s="508"/>
      <c r="C2591" s="52" t="s">
        <v>464</v>
      </c>
      <c r="D2591" s="53">
        <v>43</v>
      </c>
      <c r="E2591" s="54">
        <v>29000.920000000002</v>
      </c>
    </row>
    <row r="2592" spans="1:5" ht="12" customHeight="1">
      <c r="A2592" s="508"/>
      <c r="B2592" s="508"/>
      <c r="C2592" s="52" t="s">
        <v>526</v>
      </c>
      <c r="D2592" s="53">
        <v>2</v>
      </c>
      <c r="E2592" s="54">
        <v>717.16000000000008</v>
      </c>
    </row>
    <row r="2593" spans="1:5" ht="12" customHeight="1">
      <c r="A2593" s="508"/>
      <c r="B2593" s="508"/>
      <c r="C2593" s="52" t="s">
        <v>436</v>
      </c>
      <c r="D2593" s="53">
        <v>3</v>
      </c>
      <c r="E2593" s="54">
        <v>2556.12</v>
      </c>
    </row>
    <row r="2594" spans="1:5" ht="12" customHeight="1">
      <c r="A2594" s="508"/>
      <c r="B2594" s="508"/>
      <c r="C2594" s="52" t="s">
        <v>422</v>
      </c>
      <c r="D2594" s="53">
        <v>1</v>
      </c>
      <c r="E2594" s="54">
        <v>891.02</v>
      </c>
    </row>
    <row r="2595" spans="1:5" ht="12" customHeight="1">
      <c r="A2595" s="508"/>
      <c r="B2595" s="508"/>
      <c r="C2595" s="52" t="s">
        <v>437</v>
      </c>
      <c r="D2595" s="53">
        <v>4</v>
      </c>
      <c r="E2595" s="54">
        <v>3479.92</v>
      </c>
    </row>
    <row r="2596" spans="1:5" ht="12" customHeight="1">
      <c r="A2596" s="508"/>
      <c r="B2596" s="508"/>
      <c r="C2596" s="52" t="s">
        <v>455</v>
      </c>
      <c r="D2596" s="53">
        <v>16</v>
      </c>
      <c r="E2596" s="54">
        <v>7011.84</v>
      </c>
    </row>
    <row r="2597" spans="1:5" ht="12" customHeight="1">
      <c r="A2597" s="508"/>
      <c r="B2597" s="508"/>
      <c r="C2597" s="52" t="s">
        <v>427</v>
      </c>
      <c r="D2597" s="53">
        <v>3</v>
      </c>
      <c r="E2597" s="54">
        <v>6010.26</v>
      </c>
    </row>
    <row r="2598" spans="1:5" ht="12" customHeight="1">
      <c r="A2598" s="508"/>
      <c r="B2598" s="508"/>
      <c r="C2598" s="52" t="s">
        <v>516</v>
      </c>
      <c r="D2598" s="53">
        <v>11</v>
      </c>
      <c r="E2598" s="54">
        <v>2722.06</v>
      </c>
    </row>
    <row r="2599" spans="1:5" ht="12" customHeight="1">
      <c r="A2599" s="508"/>
      <c r="B2599" s="508"/>
      <c r="C2599" s="52" t="s">
        <v>598</v>
      </c>
      <c r="D2599" s="53">
        <v>2</v>
      </c>
      <c r="E2599" s="54">
        <v>1236.3</v>
      </c>
    </row>
    <row r="2600" spans="1:5" ht="12" customHeight="1">
      <c r="A2600" s="508"/>
      <c r="B2600" s="508"/>
      <c r="C2600" s="52" t="s">
        <v>507</v>
      </c>
      <c r="D2600" s="53">
        <v>1</v>
      </c>
      <c r="E2600" s="54">
        <v>515.12</v>
      </c>
    </row>
    <row r="2601" spans="1:5" ht="12" customHeight="1">
      <c r="A2601" s="508"/>
      <c r="B2601" s="508"/>
      <c r="C2601" s="52" t="s">
        <v>710</v>
      </c>
      <c r="D2601" s="53">
        <v>1</v>
      </c>
      <c r="E2601" s="54">
        <v>315.64999999999998</v>
      </c>
    </row>
    <row r="2602" spans="1:5" ht="12" customHeight="1">
      <c r="A2602" s="508"/>
      <c r="B2602" s="508"/>
      <c r="C2602" s="52" t="s">
        <v>430</v>
      </c>
      <c r="D2602" s="53">
        <v>1</v>
      </c>
      <c r="E2602" s="54">
        <v>306.47000000000003</v>
      </c>
    </row>
    <row r="2603" spans="1:5" ht="12" customHeight="1">
      <c r="A2603" s="508"/>
      <c r="B2603" s="507" t="s">
        <v>812</v>
      </c>
      <c r="C2603" s="507"/>
      <c r="D2603" s="55">
        <v>127</v>
      </c>
      <c r="E2603" s="56">
        <v>79174.619999999981</v>
      </c>
    </row>
    <row r="2604" spans="1:5" ht="12" customHeight="1">
      <c r="A2604" s="508"/>
      <c r="B2604" s="508" t="s">
        <v>337</v>
      </c>
      <c r="C2604" s="52" t="s">
        <v>463</v>
      </c>
      <c r="D2604" s="53">
        <v>3</v>
      </c>
      <c r="E2604" s="54">
        <v>2089.08</v>
      </c>
    </row>
    <row r="2605" spans="1:5" ht="12" customHeight="1">
      <c r="A2605" s="508"/>
      <c r="B2605" s="508"/>
      <c r="C2605" s="52" t="s">
        <v>464</v>
      </c>
      <c r="D2605" s="53">
        <v>6</v>
      </c>
      <c r="E2605" s="54">
        <v>4046.6400000000003</v>
      </c>
    </row>
    <row r="2606" spans="1:5" ht="12" customHeight="1">
      <c r="A2606" s="508"/>
      <c r="B2606" s="508"/>
      <c r="C2606" s="52" t="s">
        <v>466</v>
      </c>
      <c r="D2606" s="53">
        <v>2</v>
      </c>
      <c r="E2606" s="54">
        <v>4619.3599999999997</v>
      </c>
    </row>
    <row r="2607" spans="1:5" ht="12" customHeight="1">
      <c r="A2607" s="508"/>
      <c r="B2607" s="508"/>
      <c r="C2607" s="52" t="s">
        <v>468</v>
      </c>
      <c r="D2607" s="53">
        <v>3</v>
      </c>
      <c r="E2607" s="54">
        <v>4169.28</v>
      </c>
    </row>
    <row r="2608" spans="1:5" ht="12" customHeight="1">
      <c r="A2608" s="508"/>
      <c r="B2608" s="508"/>
      <c r="C2608" s="52" t="s">
        <v>703</v>
      </c>
      <c r="D2608" s="53">
        <v>1</v>
      </c>
      <c r="E2608" s="54">
        <v>970.74</v>
      </c>
    </row>
    <row r="2609" spans="1:5" ht="12" customHeight="1">
      <c r="A2609" s="508"/>
      <c r="B2609" s="508"/>
      <c r="C2609" s="52" t="s">
        <v>483</v>
      </c>
      <c r="D2609" s="53">
        <v>14</v>
      </c>
      <c r="E2609" s="54">
        <v>6202</v>
      </c>
    </row>
    <row r="2610" spans="1:5" ht="12" customHeight="1">
      <c r="A2610" s="508"/>
      <c r="B2610" s="508"/>
      <c r="C2610" s="52" t="s">
        <v>437</v>
      </c>
      <c r="D2610" s="53">
        <v>1</v>
      </c>
      <c r="E2610" s="54">
        <v>869.98</v>
      </c>
    </row>
    <row r="2611" spans="1:5" ht="12" customHeight="1">
      <c r="A2611" s="508"/>
      <c r="B2611" s="508"/>
      <c r="C2611" s="52" t="s">
        <v>425</v>
      </c>
      <c r="D2611" s="53">
        <v>1</v>
      </c>
      <c r="E2611" s="54">
        <v>339.02</v>
      </c>
    </row>
    <row r="2612" spans="1:5" ht="12" customHeight="1">
      <c r="A2612" s="508"/>
      <c r="B2612" s="508"/>
      <c r="C2612" s="52" t="s">
        <v>455</v>
      </c>
      <c r="D2612" s="53">
        <v>6</v>
      </c>
      <c r="E2612" s="54">
        <v>2629.44</v>
      </c>
    </row>
    <row r="2613" spans="1:5" ht="12" customHeight="1">
      <c r="A2613" s="508"/>
      <c r="B2613" s="508"/>
      <c r="C2613" s="52" t="s">
        <v>568</v>
      </c>
      <c r="D2613" s="53">
        <v>1</v>
      </c>
      <c r="E2613" s="54">
        <v>205.53</v>
      </c>
    </row>
    <row r="2614" spans="1:5" ht="12" customHeight="1">
      <c r="A2614" s="508"/>
      <c r="B2614" s="508"/>
      <c r="C2614" s="52" t="s">
        <v>439</v>
      </c>
      <c r="D2614" s="53">
        <v>1</v>
      </c>
      <c r="E2614" s="54">
        <v>902.74</v>
      </c>
    </row>
    <row r="2615" spans="1:5" ht="12" customHeight="1">
      <c r="A2615" s="508"/>
      <c r="B2615" s="508"/>
      <c r="C2615" s="52" t="s">
        <v>484</v>
      </c>
      <c r="D2615" s="53">
        <v>1</v>
      </c>
      <c r="E2615" s="54">
        <v>755.18000000000006</v>
      </c>
    </row>
    <row r="2616" spans="1:5" ht="12" customHeight="1">
      <c r="A2616" s="508"/>
      <c r="B2616" s="508"/>
      <c r="C2616" s="52" t="s">
        <v>474</v>
      </c>
      <c r="D2616" s="53">
        <v>4</v>
      </c>
      <c r="E2616" s="54">
        <v>4656.32</v>
      </c>
    </row>
    <row r="2617" spans="1:5" ht="12" customHeight="1">
      <c r="A2617" s="508"/>
      <c r="B2617" s="508"/>
      <c r="C2617" s="52" t="s">
        <v>430</v>
      </c>
      <c r="D2617" s="53">
        <v>5</v>
      </c>
      <c r="E2617" s="54">
        <v>1532.3500000000001</v>
      </c>
    </row>
    <row r="2618" spans="1:5" ht="12" customHeight="1">
      <c r="A2618" s="508"/>
      <c r="B2618" s="507" t="s">
        <v>813</v>
      </c>
      <c r="C2618" s="507"/>
      <c r="D2618" s="55">
        <v>49</v>
      </c>
      <c r="E2618" s="56">
        <v>33987.659999999996</v>
      </c>
    </row>
    <row r="2619" spans="1:5" ht="12" customHeight="1">
      <c r="A2619" s="508"/>
      <c r="B2619" s="508" t="s">
        <v>338</v>
      </c>
      <c r="C2619" s="52" t="s">
        <v>418</v>
      </c>
      <c r="D2619" s="53">
        <v>1</v>
      </c>
      <c r="E2619" s="54">
        <v>613.14</v>
      </c>
    </row>
    <row r="2620" spans="1:5" ht="12" customHeight="1">
      <c r="A2620" s="508"/>
      <c r="B2620" s="508"/>
      <c r="C2620" s="52" t="s">
        <v>419</v>
      </c>
      <c r="D2620" s="53">
        <v>4</v>
      </c>
      <c r="E2620" s="54">
        <v>5566.16</v>
      </c>
    </row>
    <row r="2621" spans="1:5" ht="12" customHeight="1">
      <c r="A2621" s="508"/>
      <c r="B2621" s="508"/>
      <c r="C2621" s="52" t="s">
        <v>433</v>
      </c>
      <c r="D2621" s="53">
        <v>1</v>
      </c>
      <c r="E2621" s="54">
        <v>1119.74</v>
      </c>
    </row>
    <row r="2622" spans="1:5" ht="12" customHeight="1">
      <c r="A2622" s="508"/>
      <c r="B2622" s="508"/>
      <c r="C2622" s="52" t="s">
        <v>421</v>
      </c>
      <c r="D2622" s="53">
        <v>2</v>
      </c>
      <c r="E2622" s="54">
        <v>2159.6800000000003</v>
      </c>
    </row>
    <row r="2623" spans="1:5" ht="12" customHeight="1">
      <c r="A2623" s="508"/>
      <c r="B2623" s="508"/>
      <c r="C2623" s="52" t="s">
        <v>422</v>
      </c>
      <c r="D2623" s="53">
        <v>4</v>
      </c>
      <c r="E2623" s="54">
        <v>3564.08</v>
      </c>
    </row>
    <row r="2624" spans="1:5" ht="12" customHeight="1">
      <c r="A2624" s="508"/>
      <c r="B2624" s="508"/>
      <c r="C2624" s="52" t="s">
        <v>437</v>
      </c>
      <c r="D2624" s="53">
        <v>1</v>
      </c>
      <c r="E2624" s="54">
        <v>869.98</v>
      </c>
    </row>
    <row r="2625" spans="1:5" ht="12" customHeight="1">
      <c r="A2625" s="508"/>
      <c r="B2625" s="508"/>
      <c r="C2625" s="52" t="s">
        <v>425</v>
      </c>
      <c r="D2625" s="53">
        <v>2</v>
      </c>
      <c r="E2625" s="54">
        <v>678.04</v>
      </c>
    </row>
    <row r="2626" spans="1:5" ht="12" customHeight="1">
      <c r="A2626" s="508"/>
      <c r="B2626" s="508"/>
      <c r="C2626" s="52" t="s">
        <v>533</v>
      </c>
      <c r="D2626" s="53">
        <v>1</v>
      </c>
      <c r="E2626" s="54">
        <v>514.16999999999996</v>
      </c>
    </row>
    <row r="2627" spans="1:5" ht="12" customHeight="1">
      <c r="A2627" s="508"/>
      <c r="B2627" s="507" t="s">
        <v>815</v>
      </c>
      <c r="C2627" s="507"/>
      <c r="D2627" s="55">
        <v>16</v>
      </c>
      <c r="E2627" s="56">
        <v>15084.99</v>
      </c>
    </row>
    <row r="2628" spans="1:5" ht="12" customHeight="1">
      <c r="A2628" s="508"/>
      <c r="B2628" s="508" t="s">
        <v>339</v>
      </c>
      <c r="C2628" s="52" t="s">
        <v>418</v>
      </c>
      <c r="D2628" s="53">
        <v>2</v>
      </c>
      <c r="E2628" s="54">
        <v>1226.28</v>
      </c>
    </row>
    <row r="2629" spans="1:5" ht="12" customHeight="1">
      <c r="A2629" s="508"/>
      <c r="B2629" s="508"/>
      <c r="C2629" s="52" t="s">
        <v>419</v>
      </c>
      <c r="D2629" s="53">
        <v>119</v>
      </c>
      <c r="E2629" s="54">
        <v>165593.26</v>
      </c>
    </row>
    <row r="2630" spans="1:5" ht="12" customHeight="1">
      <c r="A2630" s="508"/>
      <c r="B2630" s="508"/>
      <c r="C2630" s="52" t="s">
        <v>449</v>
      </c>
      <c r="D2630" s="53">
        <v>1</v>
      </c>
      <c r="E2630" s="54">
        <v>1386.1</v>
      </c>
    </row>
    <row r="2631" spans="1:5" ht="12" customHeight="1">
      <c r="A2631" s="508"/>
      <c r="B2631" s="508"/>
      <c r="C2631" s="52" t="s">
        <v>468</v>
      </c>
      <c r="D2631" s="53">
        <v>23</v>
      </c>
      <c r="E2631" s="54">
        <v>31964.48</v>
      </c>
    </row>
    <row r="2632" spans="1:5" ht="12" customHeight="1">
      <c r="A2632" s="508"/>
      <c r="B2632" s="508"/>
      <c r="C2632" s="52" t="s">
        <v>622</v>
      </c>
      <c r="D2632" s="53">
        <v>10</v>
      </c>
      <c r="E2632" s="54">
        <v>7459.2000000000007</v>
      </c>
    </row>
    <row r="2633" spans="1:5" ht="12" customHeight="1">
      <c r="A2633" s="508"/>
      <c r="B2633" s="508"/>
      <c r="C2633" s="52" t="s">
        <v>717</v>
      </c>
      <c r="D2633" s="53">
        <v>1</v>
      </c>
      <c r="E2633" s="54">
        <v>745.92000000000007</v>
      </c>
    </row>
    <row r="2634" spans="1:5" ht="12" customHeight="1">
      <c r="A2634" s="508"/>
      <c r="B2634" s="508"/>
      <c r="C2634" s="52" t="s">
        <v>526</v>
      </c>
      <c r="D2634" s="53">
        <v>1</v>
      </c>
      <c r="E2634" s="54">
        <v>358.58000000000004</v>
      </c>
    </row>
    <row r="2635" spans="1:5" ht="12" customHeight="1">
      <c r="A2635" s="508"/>
      <c r="B2635" s="508"/>
      <c r="C2635" s="52" t="s">
        <v>433</v>
      </c>
      <c r="D2635" s="53">
        <v>12</v>
      </c>
      <c r="E2635" s="54">
        <v>13436.880000000001</v>
      </c>
    </row>
    <row r="2636" spans="1:5" ht="12" customHeight="1">
      <c r="A2636" s="508"/>
      <c r="B2636" s="508"/>
      <c r="C2636" s="52" t="s">
        <v>421</v>
      </c>
      <c r="D2636" s="53">
        <v>30</v>
      </c>
      <c r="E2636" s="54">
        <v>32395.200000000004</v>
      </c>
    </row>
    <row r="2637" spans="1:5" ht="12" customHeight="1">
      <c r="A2637" s="508"/>
      <c r="B2637" s="508"/>
      <c r="C2637" s="52" t="s">
        <v>436</v>
      </c>
      <c r="D2637" s="53">
        <v>18</v>
      </c>
      <c r="E2637" s="54">
        <v>15336.72</v>
      </c>
    </row>
    <row r="2638" spans="1:5" ht="12" customHeight="1">
      <c r="A2638" s="508"/>
      <c r="B2638" s="508"/>
      <c r="C2638" s="52" t="s">
        <v>422</v>
      </c>
      <c r="D2638" s="53">
        <v>115</v>
      </c>
      <c r="E2638" s="54">
        <v>102467.3</v>
      </c>
    </row>
    <row r="2639" spans="1:5" ht="12" customHeight="1">
      <c r="A2639" s="508"/>
      <c r="B2639" s="508"/>
      <c r="C2639" s="52" t="s">
        <v>437</v>
      </c>
      <c r="D2639" s="53">
        <v>200</v>
      </c>
      <c r="E2639" s="54">
        <v>173996</v>
      </c>
    </row>
    <row r="2640" spans="1:5" ht="12" customHeight="1">
      <c r="A2640" s="508"/>
      <c r="B2640" s="508"/>
      <c r="C2640" s="52" t="s">
        <v>515</v>
      </c>
      <c r="D2640" s="53">
        <v>1</v>
      </c>
      <c r="E2640" s="54">
        <v>360.65999999999997</v>
      </c>
    </row>
    <row r="2641" spans="1:5" ht="12" customHeight="1">
      <c r="A2641" s="508"/>
      <c r="B2641" s="508"/>
      <c r="C2641" s="52" t="s">
        <v>438</v>
      </c>
      <c r="D2641" s="53">
        <v>1</v>
      </c>
      <c r="E2641" s="54">
        <v>546.04</v>
      </c>
    </row>
    <row r="2642" spans="1:5" ht="12" customHeight="1">
      <c r="A2642" s="508"/>
      <c r="B2642" s="508"/>
      <c r="C2642" s="52" t="s">
        <v>424</v>
      </c>
      <c r="D2642" s="53">
        <v>1</v>
      </c>
      <c r="E2642" s="54">
        <v>1268.06</v>
      </c>
    </row>
    <row r="2643" spans="1:5" ht="12" customHeight="1">
      <c r="A2643" s="508"/>
      <c r="B2643" s="508"/>
      <c r="C2643" s="52" t="s">
        <v>511</v>
      </c>
      <c r="D2643" s="53">
        <v>5</v>
      </c>
      <c r="E2643" s="54">
        <v>1934.35</v>
      </c>
    </row>
    <row r="2644" spans="1:5" ht="12" customHeight="1">
      <c r="A2644" s="508"/>
      <c r="B2644" s="508"/>
      <c r="C2644" s="52" t="s">
        <v>426</v>
      </c>
      <c r="D2644" s="53">
        <v>1</v>
      </c>
      <c r="E2644" s="54">
        <v>1057.8800000000001</v>
      </c>
    </row>
    <row r="2645" spans="1:5" ht="12" customHeight="1">
      <c r="A2645" s="508"/>
      <c r="B2645" s="508"/>
      <c r="C2645" s="52" t="s">
        <v>473</v>
      </c>
      <c r="D2645" s="53">
        <v>1</v>
      </c>
      <c r="E2645" s="54">
        <v>770.64</v>
      </c>
    </row>
    <row r="2646" spans="1:5" ht="12" customHeight="1">
      <c r="A2646" s="508"/>
      <c r="B2646" s="508"/>
      <c r="C2646" s="52" t="s">
        <v>589</v>
      </c>
      <c r="D2646" s="53">
        <v>1</v>
      </c>
      <c r="E2646" s="54">
        <v>720.14</v>
      </c>
    </row>
    <row r="2647" spans="1:5" ht="12" customHeight="1">
      <c r="A2647" s="508"/>
      <c r="B2647" s="508"/>
      <c r="C2647" s="52" t="s">
        <v>744</v>
      </c>
      <c r="D2647" s="53">
        <v>1</v>
      </c>
      <c r="E2647" s="54">
        <v>1316.38</v>
      </c>
    </row>
    <row r="2648" spans="1:5" ht="12" customHeight="1">
      <c r="A2648" s="508"/>
      <c r="B2648" s="508"/>
      <c r="C2648" s="52" t="s">
        <v>533</v>
      </c>
      <c r="D2648" s="53">
        <v>25</v>
      </c>
      <c r="E2648" s="54">
        <v>12854.249999999998</v>
      </c>
    </row>
    <row r="2649" spans="1:5" ht="12" customHeight="1">
      <c r="A2649" s="508"/>
      <c r="B2649" s="508"/>
      <c r="C2649" s="52" t="s">
        <v>455</v>
      </c>
      <c r="D2649" s="53">
        <v>615</v>
      </c>
      <c r="E2649" s="54">
        <v>269517.59999999998</v>
      </c>
    </row>
    <row r="2650" spans="1:5" ht="12" customHeight="1">
      <c r="A2650" s="508"/>
      <c r="B2650" s="508"/>
      <c r="C2650" s="52" t="s">
        <v>460</v>
      </c>
      <c r="D2650" s="53">
        <v>1</v>
      </c>
      <c r="E2650" s="54">
        <v>1088.4000000000001</v>
      </c>
    </row>
    <row r="2651" spans="1:5" ht="12" customHeight="1">
      <c r="A2651" s="508"/>
      <c r="B2651" s="508"/>
      <c r="C2651" s="52" t="s">
        <v>551</v>
      </c>
      <c r="D2651" s="53">
        <v>7</v>
      </c>
      <c r="E2651" s="54">
        <v>1942.3600000000001</v>
      </c>
    </row>
    <row r="2652" spans="1:5" ht="12" customHeight="1">
      <c r="A2652" s="508"/>
      <c r="B2652" s="508"/>
      <c r="C2652" s="52" t="s">
        <v>499</v>
      </c>
      <c r="D2652" s="53">
        <v>1</v>
      </c>
      <c r="E2652" s="54">
        <v>91.490000000000009</v>
      </c>
    </row>
    <row r="2653" spans="1:5" ht="12" customHeight="1">
      <c r="A2653" s="508"/>
      <c r="B2653" s="508"/>
      <c r="C2653" s="52" t="s">
        <v>552</v>
      </c>
      <c r="D2653" s="53">
        <v>1</v>
      </c>
      <c r="E2653" s="54">
        <v>465.59000000000003</v>
      </c>
    </row>
    <row r="2654" spans="1:5" ht="12" customHeight="1">
      <c r="A2654" s="508"/>
      <c r="B2654" s="508"/>
      <c r="C2654" s="52" t="s">
        <v>785</v>
      </c>
      <c r="D2654" s="53">
        <v>2</v>
      </c>
      <c r="E2654" s="54">
        <v>238.7</v>
      </c>
    </row>
    <row r="2655" spans="1:5" ht="12" customHeight="1">
      <c r="A2655" s="508"/>
      <c r="B2655" s="508"/>
      <c r="C2655" s="52" t="s">
        <v>1019</v>
      </c>
      <c r="D2655" s="53">
        <v>1</v>
      </c>
      <c r="E2655" s="54">
        <v>336.6</v>
      </c>
    </row>
    <row r="2656" spans="1:5" ht="12" customHeight="1">
      <c r="A2656" s="508"/>
      <c r="B2656" s="508"/>
      <c r="C2656" s="52" t="s">
        <v>429</v>
      </c>
      <c r="D2656" s="53">
        <v>12</v>
      </c>
      <c r="E2656" s="54">
        <v>6167.2800000000007</v>
      </c>
    </row>
    <row r="2657" spans="1:5" ht="12" customHeight="1">
      <c r="A2657" s="508"/>
      <c r="B2657" s="508"/>
      <c r="C2657" s="52" t="s">
        <v>585</v>
      </c>
      <c r="D2657" s="53">
        <v>1</v>
      </c>
      <c r="E2657" s="54">
        <v>119.35</v>
      </c>
    </row>
    <row r="2658" spans="1:5" ht="12" customHeight="1">
      <c r="A2658" s="508"/>
      <c r="B2658" s="508"/>
      <c r="C2658" s="52" t="s">
        <v>942</v>
      </c>
      <c r="D2658" s="53">
        <v>1</v>
      </c>
      <c r="E2658" s="54">
        <v>192.60000000000002</v>
      </c>
    </row>
    <row r="2659" spans="1:5" ht="12" customHeight="1">
      <c r="A2659" s="508"/>
      <c r="B2659" s="508"/>
      <c r="C2659" s="52" t="s">
        <v>474</v>
      </c>
      <c r="D2659" s="53">
        <v>6</v>
      </c>
      <c r="E2659" s="54">
        <v>6984.48</v>
      </c>
    </row>
    <row r="2660" spans="1:5" ht="12" customHeight="1">
      <c r="A2660" s="508"/>
      <c r="B2660" s="508"/>
      <c r="C2660" s="52" t="s">
        <v>540</v>
      </c>
      <c r="D2660" s="53">
        <v>3</v>
      </c>
      <c r="E2660" s="54">
        <v>2900.2200000000003</v>
      </c>
    </row>
    <row r="2661" spans="1:5" ht="12" customHeight="1">
      <c r="A2661" s="508"/>
      <c r="B2661" s="508"/>
      <c r="C2661" s="52" t="s">
        <v>430</v>
      </c>
      <c r="D2661" s="53">
        <v>1</v>
      </c>
      <c r="E2661" s="54">
        <v>306.47000000000003</v>
      </c>
    </row>
    <row r="2662" spans="1:5" ht="12" customHeight="1">
      <c r="A2662" s="508"/>
      <c r="B2662" s="508"/>
      <c r="C2662" s="52" t="s">
        <v>1020</v>
      </c>
      <c r="D2662" s="53">
        <v>1</v>
      </c>
      <c r="E2662" s="54">
        <v>128.44</v>
      </c>
    </row>
    <row r="2663" spans="1:5" ht="12" customHeight="1">
      <c r="A2663" s="508"/>
      <c r="B2663" s="507" t="s">
        <v>828</v>
      </c>
      <c r="C2663" s="507"/>
      <c r="D2663" s="55">
        <v>1222</v>
      </c>
      <c r="E2663" s="56">
        <v>857673.89999999991</v>
      </c>
    </row>
    <row r="2664" spans="1:5" ht="12" customHeight="1">
      <c r="A2664" s="509" t="s">
        <v>1021</v>
      </c>
      <c r="B2664" s="509"/>
      <c r="C2664" s="509"/>
      <c r="D2664" s="55">
        <v>2247</v>
      </c>
      <c r="E2664" s="56">
        <v>1579457.9999999998</v>
      </c>
    </row>
    <row r="2665" spans="1:5">
      <c r="A2665" s="509" t="s">
        <v>1022</v>
      </c>
      <c r="B2665" s="509"/>
      <c r="C2665" s="509"/>
      <c r="D2665" s="55">
        <v>14429</v>
      </c>
      <c r="E2665" s="56">
        <v>12840636.07</v>
      </c>
    </row>
    <row r="2667" spans="1:5">
      <c r="A2667" s="512" t="s">
        <v>342</v>
      </c>
      <c r="B2667" s="512"/>
      <c r="C2667" s="68"/>
    </row>
    <row r="2668" spans="1:5" ht="18.75" customHeight="1"/>
  </sheetData>
  <autoFilter ref="A7:E2665"/>
  <mergeCells count="564">
    <mergeCell ref="A2:E2"/>
    <mergeCell ref="B2627:C2627"/>
    <mergeCell ref="B2628:B2662"/>
    <mergeCell ref="B2663:C2663"/>
    <mergeCell ref="A2664:C2664"/>
    <mergeCell ref="A2665:C2665"/>
    <mergeCell ref="A2667:B2667"/>
    <mergeCell ref="B2588:C2588"/>
    <mergeCell ref="B2589:B2602"/>
    <mergeCell ref="B2603:C2603"/>
    <mergeCell ref="B2604:B2617"/>
    <mergeCell ref="B2618:C2618"/>
    <mergeCell ref="B2619:B2626"/>
    <mergeCell ref="B2561:C2561"/>
    <mergeCell ref="B2562:B2568"/>
    <mergeCell ref="B2569:C2569"/>
    <mergeCell ref="B2570:B2579"/>
    <mergeCell ref="B2580:C2580"/>
    <mergeCell ref="B2581:B2587"/>
    <mergeCell ref="B2506:C2506"/>
    <mergeCell ref="B2507:B2525"/>
    <mergeCell ref="B2526:C2526"/>
    <mergeCell ref="B2527:B2549"/>
    <mergeCell ref="B2550:C2550"/>
    <mergeCell ref="B2376:B2377"/>
    <mergeCell ref="B2378:C2378"/>
    <mergeCell ref="B2379:B2392"/>
    <mergeCell ref="B2551:B2560"/>
    <mergeCell ref="B2463:C2463"/>
    <mergeCell ref="B2464:B2466"/>
    <mergeCell ref="B2467:C2467"/>
    <mergeCell ref="B2468:B2482"/>
    <mergeCell ref="B2483:C2483"/>
    <mergeCell ref="B2484:B2505"/>
    <mergeCell ref="B2415:C2415"/>
    <mergeCell ref="B2416:B2417"/>
    <mergeCell ref="B2418:C2418"/>
    <mergeCell ref="A2419:C2419"/>
    <mergeCell ref="A2420:A2663"/>
    <mergeCell ref="B2421:C2421"/>
    <mergeCell ref="B2422:B2445"/>
    <mergeCell ref="B2446:C2446"/>
    <mergeCell ref="B2448:C2448"/>
    <mergeCell ref="B2449:B2462"/>
    <mergeCell ref="B2278:C2278"/>
    <mergeCell ref="B2279:B2284"/>
    <mergeCell ref="B2285:C2285"/>
    <mergeCell ref="B2286:B2298"/>
    <mergeCell ref="B2299:C2299"/>
    <mergeCell ref="B2337:C2337"/>
    <mergeCell ref="A2338:C2338"/>
    <mergeCell ref="A2339:A2418"/>
    <mergeCell ref="B2339:B2346"/>
    <mergeCell ref="B2347:C2347"/>
    <mergeCell ref="B2348:B2351"/>
    <mergeCell ref="B2352:C2352"/>
    <mergeCell ref="B2353:B2358"/>
    <mergeCell ref="B2359:C2359"/>
    <mergeCell ref="B2360:B2369"/>
    <mergeCell ref="B2393:C2393"/>
    <mergeCell ref="B2394:B2398"/>
    <mergeCell ref="B2399:C2399"/>
    <mergeCell ref="B2400:B2402"/>
    <mergeCell ref="B2403:C2403"/>
    <mergeCell ref="B2404:B2414"/>
    <mergeCell ref="B2370:C2370"/>
    <mergeCell ref="B2371:B2374"/>
    <mergeCell ref="B2375:C2375"/>
    <mergeCell ref="B2189:C2189"/>
    <mergeCell ref="B2233:B2241"/>
    <mergeCell ref="B2242:C2242"/>
    <mergeCell ref="B2243:B2253"/>
    <mergeCell ref="B2254:C2254"/>
    <mergeCell ref="B2255:B2267"/>
    <mergeCell ref="B2268:C2268"/>
    <mergeCell ref="B2214:C2214"/>
    <mergeCell ref="B2215:B2217"/>
    <mergeCell ref="B2218:C2218"/>
    <mergeCell ref="A2219:C2219"/>
    <mergeCell ref="A2220:A2337"/>
    <mergeCell ref="B2221:C2221"/>
    <mergeCell ref="B2222:B2224"/>
    <mergeCell ref="B2225:C2225"/>
    <mergeCell ref="B2226:B2231"/>
    <mergeCell ref="B2232:C2232"/>
    <mergeCell ref="B2300:B2303"/>
    <mergeCell ref="B2304:C2304"/>
    <mergeCell ref="B2305:B2314"/>
    <mergeCell ref="B2315:C2315"/>
    <mergeCell ref="B2317:C2317"/>
    <mergeCell ref="B2318:B2336"/>
    <mergeCell ref="B2269:B2277"/>
    <mergeCell ref="B2147:C2147"/>
    <mergeCell ref="B2148:B2154"/>
    <mergeCell ref="B2155:C2155"/>
    <mergeCell ref="A2079:C2079"/>
    <mergeCell ref="A2080:A2218"/>
    <mergeCell ref="B2081:C2081"/>
    <mergeCell ref="B2082:B2084"/>
    <mergeCell ref="B2085:C2085"/>
    <mergeCell ref="B2086:B2093"/>
    <mergeCell ref="B2094:C2094"/>
    <mergeCell ref="B2095:B2115"/>
    <mergeCell ref="B2116:C2116"/>
    <mergeCell ref="B2118:C2118"/>
    <mergeCell ref="B2190:B2197"/>
    <mergeCell ref="B2198:C2198"/>
    <mergeCell ref="B2199:B2204"/>
    <mergeCell ref="B2205:C2205"/>
    <mergeCell ref="B2207:C2207"/>
    <mergeCell ref="B2208:B2213"/>
    <mergeCell ref="B2156:B2158"/>
    <mergeCell ref="B2159:C2159"/>
    <mergeCell ref="B2160:B2170"/>
    <mergeCell ref="B2171:C2171"/>
    <mergeCell ref="B2172:B2188"/>
    <mergeCell ref="A2055:C2055"/>
    <mergeCell ref="A2056:A2078"/>
    <mergeCell ref="B2056:B2072"/>
    <mergeCell ref="B2073:C2073"/>
    <mergeCell ref="B2074:B2077"/>
    <mergeCell ref="B2078:C2078"/>
    <mergeCell ref="B2119:B2127"/>
    <mergeCell ref="B2128:C2128"/>
    <mergeCell ref="B2129:B2146"/>
    <mergeCell ref="A2022:C2022"/>
    <mergeCell ref="A2023:A2054"/>
    <mergeCell ref="B2024:C2024"/>
    <mergeCell ref="B2025:B2026"/>
    <mergeCell ref="B2027:C2027"/>
    <mergeCell ref="B2028:B2031"/>
    <mergeCell ref="B2032:C2032"/>
    <mergeCell ref="B2033:B2040"/>
    <mergeCell ref="B2041:C2041"/>
    <mergeCell ref="B2042:B2053"/>
    <mergeCell ref="B2054:C2054"/>
    <mergeCell ref="B1986:C1986"/>
    <mergeCell ref="B1987:B1989"/>
    <mergeCell ref="B1990:C1990"/>
    <mergeCell ref="B1991:B2000"/>
    <mergeCell ref="B2001:C2001"/>
    <mergeCell ref="B2002:B2003"/>
    <mergeCell ref="B2016:C2016"/>
    <mergeCell ref="B2017:B2020"/>
    <mergeCell ref="B2021:C2021"/>
    <mergeCell ref="B1855:C1855"/>
    <mergeCell ref="B1856:B1861"/>
    <mergeCell ref="B1928:C1928"/>
    <mergeCell ref="B1929:B1955"/>
    <mergeCell ref="B1956:C1956"/>
    <mergeCell ref="B1957:B1963"/>
    <mergeCell ref="B1964:C1964"/>
    <mergeCell ref="B1965:B1985"/>
    <mergeCell ref="B1898:C1898"/>
    <mergeCell ref="A1899:C1899"/>
    <mergeCell ref="A1900:A2021"/>
    <mergeCell ref="B1900:B1904"/>
    <mergeCell ref="B1905:C1905"/>
    <mergeCell ref="B1906:B1911"/>
    <mergeCell ref="B1912:C1912"/>
    <mergeCell ref="B1913:B1923"/>
    <mergeCell ref="B1924:C1924"/>
    <mergeCell ref="B1925:B1927"/>
    <mergeCell ref="B2004:C2004"/>
    <mergeCell ref="B2005:B2007"/>
    <mergeCell ref="B2008:C2008"/>
    <mergeCell ref="B2009:B2012"/>
    <mergeCell ref="B2013:C2013"/>
    <mergeCell ref="B2014:B2015"/>
    <mergeCell ref="B1819:B1820"/>
    <mergeCell ref="B1821:C1821"/>
    <mergeCell ref="B1822:B1838"/>
    <mergeCell ref="B1839:C1839"/>
    <mergeCell ref="B1778:C1778"/>
    <mergeCell ref="B1780:C1780"/>
    <mergeCell ref="A1781:C1781"/>
    <mergeCell ref="A1782:A1898"/>
    <mergeCell ref="B1782:B1791"/>
    <mergeCell ref="B1792:C1792"/>
    <mergeCell ref="B1793:B1797"/>
    <mergeCell ref="B1798:C1798"/>
    <mergeCell ref="B1799:B1801"/>
    <mergeCell ref="B1802:C1802"/>
    <mergeCell ref="B1862:C1862"/>
    <mergeCell ref="B1863:B1868"/>
    <mergeCell ref="B1869:C1869"/>
    <mergeCell ref="B1870:B1878"/>
    <mergeCell ref="B1879:C1879"/>
    <mergeCell ref="B1880:B1897"/>
    <mergeCell ref="B1840:B1848"/>
    <mergeCell ref="B1849:C1849"/>
    <mergeCell ref="B1850:B1852"/>
    <mergeCell ref="B1853:C1853"/>
    <mergeCell ref="A1683:C1683"/>
    <mergeCell ref="A1684:A1780"/>
    <mergeCell ref="B1684:B1687"/>
    <mergeCell ref="B1688:C1688"/>
    <mergeCell ref="B1689:B1710"/>
    <mergeCell ref="B1711:C1711"/>
    <mergeCell ref="B1712:B1777"/>
    <mergeCell ref="B1803:B1817"/>
    <mergeCell ref="B1818:C1818"/>
    <mergeCell ref="A1635:C1635"/>
    <mergeCell ref="A1636:A1682"/>
    <mergeCell ref="B1636:B1658"/>
    <mergeCell ref="B1659:C1659"/>
    <mergeCell ref="B1661:C1661"/>
    <mergeCell ref="B1662:B1677"/>
    <mergeCell ref="B1678:C1678"/>
    <mergeCell ref="B1679:B1681"/>
    <mergeCell ref="B1682:C1682"/>
    <mergeCell ref="A1507:C1507"/>
    <mergeCell ref="A1508:A1634"/>
    <mergeCell ref="B1508:B1561"/>
    <mergeCell ref="B1562:C1562"/>
    <mergeCell ref="B1563:B1568"/>
    <mergeCell ref="B1569:C1569"/>
    <mergeCell ref="B1570:B1582"/>
    <mergeCell ref="B1583:C1583"/>
    <mergeCell ref="B1585:C1585"/>
    <mergeCell ref="B1586:B1620"/>
    <mergeCell ref="B1621:C1621"/>
    <mergeCell ref="B1622:B1633"/>
    <mergeCell ref="B1634:C1634"/>
    <mergeCell ref="A1449:C1449"/>
    <mergeCell ref="A1450:A1506"/>
    <mergeCell ref="B1451:C1451"/>
    <mergeCell ref="B1453:C1453"/>
    <mergeCell ref="B1455:C1455"/>
    <mergeCell ref="B1456:B1479"/>
    <mergeCell ref="B1480:C1480"/>
    <mergeCell ref="B1481:B1505"/>
    <mergeCell ref="B1506:C1506"/>
    <mergeCell ref="B1327:B1333"/>
    <mergeCell ref="B1334:C1334"/>
    <mergeCell ref="B1335:B1337"/>
    <mergeCell ref="B1338:C1338"/>
    <mergeCell ref="B1370:C1370"/>
    <mergeCell ref="B1371:B1373"/>
    <mergeCell ref="B1374:C1374"/>
    <mergeCell ref="A1375:C1375"/>
    <mergeCell ref="A1376:A1448"/>
    <mergeCell ref="B1376:B1409"/>
    <mergeCell ref="B1410:C1410"/>
    <mergeCell ref="B1411:B1423"/>
    <mergeCell ref="B1424:C1424"/>
    <mergeCell ref="B1425:B1445"/>
    <mergeCell ref="B1446:C1446"/>
    <mergeCell ref="B1448:C1448"/>
    <mergeCell ref="B1287:B1295"/>
    <mergeCell ref="B1296:C1296"/>
    <mergeCell ref="B1297:B1298"/>
    <mergeCell ref="B1299:C1299"/>
    <mergeCell ref="B1300:B1313"/>
    <mergeCell ref="B1314:C1314"/>
    <mergeCell ref="B1273:C1273"/>
    <mergeCell ref="B1274:B1275"/>
    <mergeCell ref="B1276:C1276"/>
    <mergeCell ref="A1277:C1277"/>
    <mergeCell ref="A1278:A1374"/>
    <mergeCell ref="B1279:C1279"/>
    <mergeCell ref="B1280:B1281"/>
    <mergeCell ref="B1282:C1282"/>
    <mergeCell ref="B1284:C1284"/>
    <mergeCell ref="B1286:C1286"/>
    <mergeCell ref="B1339:B1349"/>
    <mergeCell ref="B1350:C1350"/>
    <mergeCell ref="B1352:C1352"/>
    <mergeCell ref="B1353:B1356"/>
    <mergeCell ref="B1357:C1357"/>
    <mergeCell ref="B1358:B1369"/>
    <mergeCell ref="B1315:B1325"/>
    <mergeCell ref="B1326:C1326"/>
    <mergeCell ref="A1236:C1236"/>
    <mergeCell ref="A1237:A1276"/>
    <mergeCell ref="B1238:C1238"/>
    <mergeCell ref="B1240:C1240"/>
    <mergeCell ref="B1241:B1242"/>
    <mergeCell ref="B1243:C1243"/>
    <mergeCell ref="B1244:B1260"/>
    <mergeCell ref="B1261:C1261"/>
    <mergeCell ref="B1263:C1263"/>
    <mergeCell ref="B1264:B1272"/>
    <mergeCell ref="B1203:C1203"/>
    <mergeCell ref="B1204:B1223"/>
    <mergeCell ref="B1224:C1224"/>
    <mergeCell ref="B1226:C1226"/>
    <mergeCell ref="B1227:B1234"/>
    <mergeCell ref="B1235:C1235"/>
    <mergeCell ref="A1128:A1235"/>
    <mergeCell ref="B1128:B1134"/>
    <mergeCell ref="B1135:C1135"/>
    <mergeCell ref="B1136:B1143"/>
    <mergeCell ref="B1144:C1144"/>
    <mergeCell ref="B1145:B1162"/>
    <mergeCell ref="B1163:C1163"/>
    <mergeCell ref="B1164:B1174"/>
    <mergeCell ref="B1175:C1175"/>
    <mergeCell ref="B1176:B1202"/>
    <mergeCell ref="B1123:B1125"/>
    <mergeCell ref="B1126:C1126"/>
    <mergeCell ref="A1127:C1127"/>
    <mergeCell ref="B1094:B1098"/>
    <mergeCell ref="B1099:C1099"/>
    <mergeCell ref="B1100:B1102"/>
    <mergeCell ref="B1103:C1103"/>
    <mergeCell ref="B1106:C1106"/>
    <mergeCell ref="B1107:B1109"/>
    <mergeCell ref="B1104:B1105"/>
    <mergeCell ref="A982:C982"/>
    <mergeCell ref="A983:A1126"/>
    <mergeCell ref="B983:B988"/>
    <mergeCell ref="B989:C989"/>
    <mergeCell ref="B990:B992"/>
    <mergeCell ref="B993:C993"/>
    <mergeCell ref="B994:B1024"/>
    <mergeCell ref="B1025:C1025"/>
    <mergeCell ref="B1026:B1037"/>
    <mergeCell ref="B1073:C1073"/>
    <mergeCell ref="B1076:C1076"/>
    <mergeCell ref="B1078:C1078"/>
    <mergeCell ref="B1079:B1090"/>
    <mergeCell ref="B1091:C1091"/>
    <mergeCell ref="B1093:C1093"/>
    <mergeCell ref="B1038:C1038"/>
    <mergeCell ref="B1039:B1042"/>
    <mergeCell ref="B1043:C1043"/>
    <mergeCell ref="B1044:B1056"/>
    <mergeCell ref="B1057:C1057"/>
    <mergeCell ref="B1058:B1072"/>
    <mergeCell ref="B1110:C1110"/>
    <mergeCell ref="B1111:B1121"/>
    <mergeCell ref="B1122:C1122"/>
    <mergeCell ref="B904:C904"/>
    <mergeCell ref="A905:C905"/>
    <mergeCell ref="A906:A981"/>
    <mergeCell ref="B906:B907"/>
    <mergeCell ref="B908:C908"/>
    <mergeCell ref="B909:B921"/>
    <mergeCell ref="B922:C922"/>
    <mergeCell ref="B923:B938"/>
    <mergeCell ref="B939:C939"/>
    <mergeCell ref="B941:C941"/>
    <mergeCell ref="B963:C963"/>
    <mergeCell ref="B964:B967"/>
    <mergeCell ref="B968:C968"/>
    <mergeCell ref="B969:B975"/>
    <mergeCell ref="B976:C976"/>
    <mergeCell ref="B977:B980"/>
    <mergeCell ref="B943:C943"/>
    <mergeCell ref="B944:B948"/>
    <mergeCell ref="B949:C949"/>
    <mergeCell ref="B950:B959"/>
    <mergeCell ref="B960:C960"/>
    <mergeCell ref="B961:B962"/>
    <mergeCell ref="B981:C981"/>
    <mergeCell ref="B740:B745"/>
    <mergeCell ref="B746:C746"/>
    <mergeCell ref="B865:C865"/>
    <mergeCell ref="B866:B877"/>
    <mergeCell ref="B878:C878"/>
    <mergeCell ref="B879:B898"/>
    <mergeCell ref="B899:C899"/>
    <mergeCell ref="B900:B903"/>
    <mergeCell ref="B809:B823"/>
    <mergeCell ref="B824:C824"/>
    <mergeCell ref="B825:B847"/>
    <mergeCell ref="B848:C848"/>
    <mergeCell ref="B850:C850"/>
    <mergeCell ref="B851:B864"/>
    <mergeCell ref="B709:B720"/>
    <mergeCell ref="B721:C721"/>
    <mergeCell ref="B722:B723"/>
    <mergeCell ref="B724:C724"/>
    <mergeCell ref="B664:C664"/>
    <mergeCell ref="B665:B668"/>
    <mergeCell ref="B669:C669"/>
    <mergeCell ref="A670:C670"/>
    <mergeCell ref="A671:A904"/>
    <mergeCell ref="B671:B676"/>
    <mergeCell ref="B677:C677"/>
    <mergeCell ref="B678:B688"/>
    <mergeCell ref="B689:C689"/>
    <mergeCell ref="B690:B705"/>
    <mergeCell ref="B747:B759"/>
    <mergeCell ref="B760:C760"/>
    <mergeCell ref="B761:B775"/>
    <mergeCell ref="B776:C776"/>
    <mergeCell ref="B777:B807"/>
    <mergeCell ref="B808:C808"/>
    <mergeCell ref="B725:B732"/>
    <mergeCell ref="B733:C733"/>
    <mergeCell ref="B734:B738"/>
    <mergeCell ref="B739:C739"/>
    <mergeCell ref="A612:C612"/>
    <mergeCell ref="A613:A669"/>
    <mergeCell ref="B613:B619"/>
    <mergeCell ref="B620:C620"/>
    <mergeCell ref="B621:B644"/>
    <mergeCell ref="B645:C645"/>
    <mergeCell ref="B646:B663"/>
    <mergeCell ref="B706:C706"/>
    <mergeCell ref="B708:C708"/>
    <mergeCell ref="B589:B605"/>
    <mergeCell ref="B499:C499"/>
    <mergeCell ref="A500:C500"/>
    <mergeCell ref="A501:A611"/>
    <mergeCell ref="B501:B518"/>
    <mergeCell ref="B519:C519"/>
    <mergeCell ref="B520:B527"/>
    <mergeCell ref="B528:C528"/>
    <mergeCell ref="B529:B550"/>
    <mergeCell ref="B551:C551"/>
    <mergeCell ref="B552:B554"/>
    <mergeCell ref="B606:C606"/>
    <mergeCell ref="B607:B610"/>
    <mergeCell ref="B611:C611"/>
    <mergeCell ref="B472:C472"/>
    <mergeCell ref="B474:C474"/>
    <mergeCell ref="B476:C476"/>
    <mergeCell ref="B477:B479"/>
    <mergeCell ref="B555:C555"/>
    <mergeCell ref="B556:B566"/>
    <mergeCell ref="B567:C567"/>
    <mergeCell ref="B568:B587"/>
    <mergeCell ref="B588:C588"/>
    <mergeCell ref="B431:B438"/>
    <mergeCell ref="B439:C439"/>
    <mergeCell ref="B441:C441"/>
    <mergeCell ref="B442:B450"/>
    <mergeCell ref="B451:C451"/>
    <mergeCell ref="B452:B457"/>
    <mergeCell ref="B389:B404"/>
    <mergeCell ref="B405:C405"/>
    <mergeCell ref="B406:B415"/>
    <mergeCell ref="B416:C416"/>
    <mergeCell ref="A417:C417"/>
    <mergeCell ref="A418:A499"/>
    <mergeCell ref="B419:C419"/>
    <mergeCell ref="B420:B427"/>
    <mergeCell ref="B428:C428"/>
    <mergeCell ref="B430:C430"/>
    <mergeCell ref="B480:C480"/>
    <mergeCell ref="B481:B486"/>
    <mergeCell ref="B487:C487"/>
    <mergeCell ref="B489:C489"/>
    <mergeCell ref="B491:C491"/>
    <mergeCell ref="B492:B498"/>
    <mergeCell ref="B458:C458"/>
    <mergeCell ref="B459:B471"/>
    <mergeCell ref="B310:B313"/>
    <mergeCell ref="B314:C314"/>
    <mergeCell ref="B361:B372"/>
    <mergeCell ref="B373:C373"/>
    <mergeCell ref="B374:B381"/>
    <mergeCell ref="B382:C382"/>
    <mergeCell ref="B383:B387"/>
    <mergeCell ref="B388:C388"/>
    <mergeCell ref="B336:B346"/>
    <mergeCell ref="B347:C347"/>
    <mergeCell ref="B348:B353"/>
    <mergeCell ref="B354:C354"/>
    <mergeCell ref="B355:B359"/>
    <mergeCell ref="B360:C360"/>
    <mergeCell ref="B162:C162"/>
    <mergeCell ref="B163:B164"/>
    <mergeCell ref="B149:C149"/>
    <mergeCell ref="B151:C151"/>
    <mergeCell ref="B152:B157"/>
    <mergeCell ref="B158:C158"/>
    <mergeCell ref="B159:B161"/>
    <mergeCell ref="A238:C238"/>
    <mergeCell ref="A239:A416"/>
    <mergeCell ref="B239:B253"/>
    <mergeCell ref="B254:C254"/>
    <mergeCell ref="B255:B267"/>
    <mergeCell ref="B268:C268"/>
    <mergeCell ref="B270:C270"/>
    <mergeCell ref="B316:C316"/>
    <mergeCell ref="B317:B324"/>
    <mergeCell ref="B325:C325"/>
    <mergeCell ref="B327:C327"/>
    <mergeCell ref="B328:B334"/>
    <mergeCell ref="B335:C335"/>
    <mergeCell ref="B271:B300"/>
    <mergeCell ref="B301:C301"/>
    <mergeCell ref="B302:B308"/>
    <mergeCell ref="B309:C309"/>
    <mergeCell ref="A205:C205"/>
    <mergeCell ref="A206:A237"/>
    <mergeCell ref="B206:B207"/>
    <mergeCell ref="B208:C208"/>
    <mergeCell ref="B209:B211"/>
    <mergeCell ref="B212:C212"/>
    <mergeCell ref="B213:B216"/>
    <mergeCell ref="B217:C217"/>
    <mergeCell ref="B218:B230"/>
    <mergeCell ref="B231:C231"/>
    <mergeCell ref="B233:C233"/>
    <mergeCell ref="B234:B236"/>
    <mergeCell ref="B237:C237"/>
    <mergeCell ref="B175:C175"/>
    <mergeCell ref="B177:C177"/>
    <mergeCell ref="B179:C179"/>
    <mergeCell ref="A180:C180"/>
    <mergeCell ref="A181:A204"/>
    <mergeCell ref="B181:B199"/>
    <mergeCell ref="B200:C200"/>
    <mergeCell ref="B201:B203"/>
    <mergeCell ref="B204:C204"/>
    <mergeCell ref="A127:A179"/>
    <mergeCell ref="B127:B128"/>
    <mergeCell ref="B129:C129"/>
    <mergeCell ref="B130:B131"/>
    <mergeCell ref="B132:C132"/>
    <mergeCell ref="B133:B134"/>
    <mergeCell ref="B135:C135"/>
    <mergeCell ref="B136:B141"/>
    <mergeCell ref="B142:C142"/>
    <mergeCell ref="B144:C144"/>
    <mergeCell ref="B165:C165"/>
    <mergeCell ref="B166:B168"/>
    <mergeCell ref="B169:C169"/>
    <mergeCell ref="B170:B174"/>
    <mergeCell ref="B145:B148"/>
    <mergeCell ref="B54:C54"/>
    <mergeCell ref="A64:C64"/>
    <mergeCell ref="A65:A125"/>
    <mergeCell ref="B65:B81"/>
    <mergeCell ref="B82:C82"/>
    <mergeCell ref="B84:C84"/>
    <mergeCell ref="B85:B86"/>
    <mergeCell ref="B87:C87"/>
    <mergeCell ref="B106:C106"/>
    <mergeCell ref="B107:B116"/>
    <mergeCell ref="B117:C117"/>
    <mergeCell ref="B118:B124"/>
    <mergeCell ref="B125:C125"/>
    <mergeCell ref="B100:B103"/>
    <mergeCell ref="B104:C104"/>
    <mergeCell ref="B1074:B1075"/>
    <mergeCell ref="A4:E4"/>
    <mergeCell ref="A5:E5"/>
    <mergeCell ref="A8:A63"/>
    <mergeCell ref="B8:B24"/>
    <mergeCell ref="B25:C25"/>
    <mergeCell ref="B26:B32"/>
    <mergeCell ref="B33:C33"/>
    <mergeCell ref="B35:C35"/>
    <mergeCell ref="B37:C37"/>
    <mergeCell ref="B38:B41"/>
    <mergeCell ref="B56:C56"/>
    <mergeCell ref="B57:B62"/>
    <mergeCell ref="B63:C63"/>
    <mergeCell ref="A126:C126"/>
    <mergeCell ref="B88:B91"/>
    <mergeCell ref="B92:C92"/>
    <mergeCell ref="B93:B98"/>
    <mergeCell ref="B99:C99"/>
    <mergeCell ref="B42:C42"/>
    <mergeCell ref="B43:B46"/>
    <mergeCell ref="B47:C47"/>
    <mergeCell ref="B49:C49"/>
    <mergeCell ref="B50:B53"/>
  </mergeCells>
  <pageMargins left="0.19685039370078741" right="0.19685039370078741" top="0.19685039370078741" bottom="0.19685039370078741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5"/>
  <sheetViews>
    <sheetView zoomScale="145" zoomScaleNormal="145" workbookViewId="0">
      <selection activeCell="A4" sqref="A4:D4"/>
    </sheetView>
  </sheetViews>
  <sheetFormatPr defaultRowHeight="15"/>
  <cols>
    <col min="1" max="1" width="29.85546875" style="44" bestFit="1" customWidth="1"/>
    <col min="2" max="2" width="28.140625" bestFit="1" customWidth="1"/>
    <col min="3" max="3" width="16.42578125" style="42" bestFit="1" customWidth="1"/>
    <col min="4" max="4" width="27.28515625" style="43" bestFit="1" customWidth="1"/>
    <col min="5" max="6" width="11.7109375" bestFit="1" customWidth="1"/>
    <col min="7" max="7" width="18.28515625" bestFit="1" customWidth="1"/>
    <col min="257" max="257" width="29.85546875" bestFit="1" customWidth="1"/>
    <col min="258" max="258" width="28.140625" bestFit="1" customWidth="1"/>
    <col min="259" max="259" width="16.42578125" bestFit="1" customWidth="1"/>
    <col min="260" max="260" width="27.28515625" bestFit="1" customWidth="1"/>
    <col min="513" max="513" width="29.85546875" bestFit="1" customWidth="1"/>
    <col min="514" max="514" width="28.140625" bestFit="1" customWidth="1"/>
    <col min="515" max="515" width="16.42578125" bestFit="1" customWidth="1"/>
    <col min="516" max="516" width="27.28515625" bestFit="1" customWidth="1"/>
    <col min="769" max="769" width="29.85546875" bestFit="1" customWidth="1"/>
    <col min="770" max="770" width="28.140625" bestFit="1" customWidth="1"/>
    <col min="771" max="771" width="16.42578125" bestFit="1" customWidth="1"/>
    <col min="772" max="772" width="27.28515625" bestFit="1" customWidth="1"/>
    <col min="1025" max="1025" width="29.85546875" bestFit="1" customWidth="1"/>
    <col min="1026" max="1026" width="28.140625" bestFit="1" customWidth="1"/>
    <col min="1027" max="1027" width="16.42578125" bestFit="1" customWidth="1"/>
    <col min="1028" max="1028" width="27.28515625" bestFit="1" customWidth="1"/>
    <col min="1281" max="1281" width="29.85546875" bestFit="1" customWidth="1"/>
    <col min="1282" max="1282" width="28.140625" bestFit="1" customWidth="1"/>
    <col min="1283" max="1283" width="16.42578125" bestFit="1" customWidth="1"/>
    <col min="1284" max="1284" width="27.28515625" bestFit="1" customWidth="1"/>
    <col min="1537" max="1537" width="29.85546875" bestFit="1" customWidth="1"/>
    <col min="1538" max="1538" width="28.140625" bestFit="1" customWidth="1"/>
    <col min="1539" max="1539" width="16.42578125" bestFit="1" customWidth="1"/>
    <col min="1540" max="1540" width="27.28515625" bestFit="1" customWidth="1"/>
    <col min="1793" max="1793" width="29.85546875" bestFit="1" customWidth="1"/>
    <col min="1794" max="1794" width="28.140625" bestFit="1" customWidth="1"/>
    <col min="1795" max="1795" width="16.42578125" bestFit="1" customWidth="1"/>
    <col min="1796" max="1796" width="27.28515625" bestFit="1" customWidth="1"/>
    <col min="2049" max="2049" width="29.85546875" bestFit="1" customWidth="1"/>
    <col min="2050" max="2050" width="28.140625" bestFit="1" customWidth="1"/>
    <col min="2051" max="2051" width="16.42578125" bestFit="1" customWidth="1"/>
    <col min="2052" max="2052" width="27.28515625" bestFit="1" customWidth="1"/>
    <col min="2305" max="2305" width="29.85546875" bestFit="1" customWidth="1"/>
    <col min="2306" max="2306" width="28.140625" bestFit="1" customWidth="1"/>
    <col min="2307" max="2307" width="16.42578125" bestFit="1" customWidth="1"/>
    <col min="2308" max="2308" width="27.28515625" bestFit="1" customWidth="1"/>
    <col min="2561" max="2561" width="29.85546875" bestFit="1" customWidth="1"/>
    <col min="2562" max="2562" width="28.140625" bestFit="1" customWidth="1"/>
    <col min="2563" max="2563" width="16.42578125" bestFit="1" customWidth="1"/>
    <col min="2564" max="2564" width="27.28515625" bestFit="1" customWidth="1"/>
    <col min="2817" max="2817" width="29.85546875" bestFit="1" customWidth="1"/>
    <col min="2818" max="2818" width="28.140625" bestFit="1" customWidth="1"/>
    <col min="2819" max="2819" width="16.42578125" bestFit="1" customWidth="1"/>
    <col min="2820" max="2820" width="27.28515625" bestFit="1" customWidth="1"/>
    <col min="3073" max="3073" width="29.85546875" bestFit="1" customWidth="1"/>
    <col min="3074" max="3074" width="28.140625" bestFit="1" customWidth="1"/>
    <col min="3075" max="3075" width="16.42578125" bestFit="1" customWidth="1"/>
    <col min="3076" max="3076" width="27.28515625" bestFit="1" customWidth="1"/>
    <col min="3329" max="3329" width="29.85546875" bestFit="1" customWidth="1"/>
    <col min="3330" max="3330" width="28.140625" bestFit="1" customWidth="1"/>
    <col min="3331" max="3331" width="16.42578125" bestFit="1" customWidth="1"/>
    <col min="3332" max="3332" width="27.28515625" bestFit="1" customWidth="1"/>
    <col min="3585" max="3585" width="29.85546875" bestFit="1" customWidth="1"/>
    <col min="3586" max="3586" width="28.140625" bestFit="1" customWidth="1"/>
    <col min="3587" max="3587" width="16.42578125" bestFit="1" customWidth="1"/>
    <col min="3588" max="3588" width="27.28515625" bestFit="1" customWidth="1"/>
    <col min="3841" max="3841" width="29.85546875" bestFit="1" customWidth="1"/>
    <col min="3842" max="3842" width="28.140625" bestFit="1" customWidth="1"/>
    <col min="3843" max="3843" width="16.42578125" bestFit="1" customWidth="1"/>
    <col min="3844" max="3844" width="27.28515625" bestFit="1" customWidth="1"/>
    <col min="4097" max="4097" width="29.85546875" bestFit="1" customWidth="1"/>
    <col min="4098" max="4098" width="28.140625" bestFit="1" customWidth="1"/>
    <col min="4099" max="4099" width="16.42578125" bestFit="1" customWidth="1"/>
    <col min="4100" max="4100" width="27.28515625" bestFit="1" customWidth="1"/>
    <col min="4353" max="4353" width="29.85546875" bestFit="1" customWidth="1"/>
    <col min="4354" max="4354" width="28.140625" bestFit="1" customWidth="1"/>
    <col min="4355" max="4355" width="16.42578125" bestFit="1" customWidth="1"/>
    <col min="4356" max="4356" width="27.28515625" bestFit="1" customWidth="1"/>
    <col min="4609" max="4609" width="29.85546875" bestFit="1" customWidth="1"/>
    <col min="4610" max="4610" width="28.140625" bestFit="1" customWidth="1"/>
    <col min="4611" max="4611" width="16.42578125" bestFit="1" customWidth="1"/>
    <col min="4612" max="4612" width="27.28515625" bestFit="1" customWidth="1"/>
    <col min="4865" max="4865" width="29.85546875" bestFit="1" customWidth="1"/>
    <col min="4866" max="4866" width="28.140625" bestFit="1" customWidth="1"/>
    <col min="4867" max="4867" width="16.42578125" bestFit="1" customWidth="1"/>
    <col min="4868" max="4868" width="27.28515625" bestFit="1" customWidth="1"/>
    <col min="5121" max="5121" width="29.85546875" bestFit="1" customWidth="1"/>
    <col min="5122" max="5122" width="28.140625" bestFit="1" customWidth="1"/>
    <col min="5123" max="5123" width="16.42578125" bestFit="1" customWidth="1"/>
    <col min="5124" max="5124" width="27.28515625" bestFit="1" customWidth="1"/>
    <col min="5377" max="5377" width="29.85546875" bestFit="1" customWidth="1"/>
    <col min="5378" max="5378" width="28.140625" bestFit="1" customWidth="1"/>
    <col min="5379" max="5379" width="16.42578125" bestFit="1" customWidth="1"/>
    <col min="5380" max="5380" width="27.28515625" bestFit="1" customWidth="1"/>
    <col min="5633" max="5633" width="29.85546875" bestFit="1" customWidth="1"/>
    <col min="5634" max="5634" width="28.140625" bestFit="1" customWidth="1"/>
    <col min="5635" max="5635" width="16.42578125" bestFit="1" customWidth="1"/>
    <col min="5636" max="5636" width="27.28515625" bestFit="1" customWidth="1"/>
    <col min="5889" max="5889" width="29.85546875" bestFit="1" customWidth="1"/>
    <col min="5890" max="5890" width="28.140625" bestFit="1" customWidth="1"/>
    <col min="5891" max="5891" width="16.42578125" bestFit="1" customWidth="1"/>
    <col min="5892" max="5892" width="27.28515625" bestFit="1" customWidth="1"/>
    <col min="6145" max="6145" width="29.85546875" bestFit="1" customWidth="1"/>
    <col min="6146" max="6146" width="28.140625" bestFit="1" customWidth="1"/>
    <col min="6147" max="6147" width="16.42578125" bestFit="1" customWidth="1"/>
    <col min="6148" max="6148" width="27.28515625" bestFit="1" customWidth="1"/>
    <col min="6401" max="6401" width="29.85546875" bestFit="1" customWidth="1"/>
    <col min="6402" max="6402" width="28.140625" bestFit="1" customWidth="1"/>
    <col min="6403" max="6403" width="16.42578125" bestFit="1" customWidth="1"/>
    <col min="6404" max="6404" width="27.28515625" bestFit="1" customWidth="1"/>
    <col min="6657" max="6657" width="29.85546875" bestFit="1" customWidth="1"/>
    <col min="6658" max="6658" width="28.140625" bestFit="1" customWidth="1"/>
    <col min="6659" max="6659" width="16.42578125" bestFit="1" customWidth="1"/>
    <col min="6660" max="6660" width="27.28515625" bestFit="1" customWidth="1"/>
    <col min="6913" max="6913" width="29.85546875" bestFit="1" customWidth="1"/>
    <col min="6914" max="6914" width="28.140625" bestFit="1" customWidth="1"/>
    <col min="6915" max="6915" width="16.42578125" bestFit="1" customWidth="1"/>
    <col min="6916" max="6916" width="27.28515625" bestFit="1" customWidth="1"/>
    <col min="7169" max="7169" width="29.85546875" bestFit="1" customWidth="1"/>
    <col min="7170" max="7170" width="28.140625" bestFit="1" customWidth="1"/>
    <col min="7171" max="7171" width="16.42578125" bestFit="1" customWidth="1"/>
    <col min="7172" max="7172" width="27.28515625" bestFit="1" customWidth="1"/>
    <col min="7425" max="7425" width="29.85546875" bestFit="1" customWidth="1"/>
    <col min="7426" max="7426" width="28.140625" bestFit="1" customWidth="1"/>
    <col min="7427" max="7427" width="16.42578125" bestFit="1" customWidth="1"/>
    <col min="7428" max="7428" width="27.28515625" bestFit="1" customWidth="1"/>
    <col min="7681" max="7681" width="29.85546875" bestFit="1" customWidth="1"/>
    <col min="7682" max="7682" width="28.140625" bestFit="1" customWidth="1"/>
    <col min="7683" max="7683" width="16.42578125" bestFit="1" customWidth="1"/>
    <col min="7684" max="7684" width="27.28515625" bestFit="1" customWidth="1"/>
    <col min="7937" max="7937" width="29.85546875" bestFit="1" customWidth="1"/>
    <col min="7938" max="7938" width="28.140625" bestFit="1" customWidth="1"/>
    <col min="7939" max="7939" width="16.42578125" bestFit="1" customWidth="1"/>
    <col min="7940" max="7940" width="27.28515625" bestFit="1" customWidth="1"/>
    <col min="8193" max="8193" width="29.85546875" bestFit="1" customWidth="1"/>
    <col min="8194" max="8194" width="28.140625" bestFit="1" customWidth="1"/>
    <col min="8195" max="8195" width="16.42578125" bestFit="1" customWidth="1"/>
    <col min="8196" max="8196" width="27.28515625" bestFit="1" customWidth="1"/>
    <col min="8449" max="8449" width="29.85546875" bestFit="1" customWidth="1"/>
    <col min="8450" max="8450" width="28.140625" bestFit="1" customWidth="1"/>
    <col min="8451" max="8451" width="16.42578125" bestFit="1" customWidth="1"/>
    <col min="8452" max="8452" width="27.28515625" bestFit="1" customWidth="1"/>
    <col min="8705" max="8705" width="29.85546875" bestFit="1" customWidth="1"/>
    <col min="8706" max="8706" width="28.140625" bestFit="1" customWidth="1"/>
    <col min="8707" max="8707" width="16.42578125" bestFit="1" customWidth="1"/>
    <col min="8708" max="8708" width="27.28515625" bestFit="1" customWidth="1"/>
    <col min="8961" max="8961" width="29.85546875" bestFit="1" customWidth="1"/>
    <col min="8962" max="8962" width="28.140625" bestFit="1" customWidth="1"/>
    <col min="8963" max="8963" width="16.42578125" bestFit="1" customWidth="1"/>
    <col min="8964" max="8964" width="27.28515625" bestFit="1" customWidth="1"/>
    <col min="9217" max="9217" width="29.85546875" bestFit="1" customWidth="1"/>
    <col min="9218" max="9218" width="28.140625" bestFit="1" customWidth="1"/>
    <col min="9219" max="9219" width="16.42578125" bestFit="1" customWidth="1"/>
    <col min="9220" max="9220" width="27.28515625" bestFit="1" customWidth="1"/>
    <col min="9473" max="9473" width="29.85546875" bestFit="1" customWidth="1"/>
    <col min="9474" max="9474" width="28.140625" bestFit="1" customWidth="1"/>
    <col min="9475" max="9475" width="16.42578125" bestFit="1" customWidth="1"/>
    <col min="9476" max="9476" width="27.28515625" bestFit="1" customWidth="1"/>
    <col min="9729" max="9729" width="29.85546875" bestFit="1" customWidth="1"/>
    <col min="9730" max="9730" width="28.140625" bestFit="1" customWidth="1"/>
    <col min="9731" max="9731" width="16.42578125" bestFit="1" customWidth="1"/>
    <col min="9732" max="9732" width="27.28515625" bestFit="1" customWidth="1"/>
    <col min="9985" max="9985" width="29.85546875" bestFit="1" customWidth="1"/>
    <col min="9986" max="9986" width="28.140625" bestFit="1" customWidth="1"/>
    <col min="9987" max="9987" width="16.42578125" bestFit="1" customWidth="1"/>
    <col min="9988" max="9988" width="27.28515625" bestFit="1" customWidth="1"/>
    <col min="10241" max="10241" width="29.85546875" bestFit="1" customWidth="1"/>
    <col min="10242" max="10242" width="28.140625" bestFit="1" customWidth="1"/>
    <col min="10243" max="10243" width="16.42578125" bestFit="1" customWidth="1"/>
    <col min="10244" max="10244" width="27.28515625" bestFit="1" customWidth="1"/>
    <col min="10497" max="10497" width="29.85546875" bestFit="1" customWidth="1"/>
    <col min="10498" max="10498" width="28.140625" bestFit="1" customWidth="1"/>
    <col min="10499" max="10499" width="16.42578125" bestFit="1" customWidth="1"/>
    <col min="10500" max="10500" width="27.28515625" bestFit="1" customWidth="1"/>
    <col min="10753" max="10753" width="29.85546875" bestFit="1" customWidth="1"/>
    <col min="10754" max="10754" width="28.140625" bestFit="1" customWidth="1"/>
    <col min="10755" max="10755" width="16.42578125" bestFit="1" customWidth="1"/>
    <col min="10756" max="10756" width="27.28515625" bestFit="1" customWidth="1"/>
    <col min="11009" max="11009" width="29.85546875" bestFit="1" customWidth="1"/>
    <col min="11010" max="11010" width="28.140625" bestFit="1" customWidth="1"/>
    <col min="11011" max="11011" width="16.42578125" bestFit="1" customWidth="1"/>
    <col min="11012" max="11012" width="27.28515625" bestFit="1" customWidth="1"/>
    <col min="11265" max="11265" width="29.85546875" bestFit="1" customWidth="1"/>
    <col min="11266" max="11266" width="28.140625" bestFit="1" customWidth="1"/>
    <col min="11267" max="11267" width="16.42578125" bestFit="1" customWidth="1"/>
    <col min="11268" max="11268" width="27.28515625" bestFit="1" customWidth="1"/>
    <col min="11521" max="11521" width="29.85546875" bestFit="1" customWidth="1"/>
    <col min="11522" max="11522" width="28.140625" bestFit="1" customWidth="1"/>
    <col min="11523" max="11523" width="16.42578125" bestFit="1" customWidth="1"/>
    <col min="11524" max="11524" width="27.28515625" bestFit="1" customWidth="1"/>
    <col min="11777" max="11777" width="29.85546875" bestFit="1" customWidth="1"/>
    <col min="11778" max="11778" width="28.140625" bestFit="1" customWidth="1"/>
    <col min="11779" max="11779" width="16.42578125" bestFit="1" customWidth="1"/>
    <col min="11780" max="11780" width="27.28515625" bestFit="1" customWidth="1"/>
    <col min="12033" max="12033" width="29.85546875" bestFit="1" customWidth="1"/>
    <col min="12034" max="12034" width="28.140625" bestFit="1" customWidth="1"/>
    <col min="12035" max="12035" width="16.42578125" bestFit="1" customWidth="1"/>
    <col min="12036" max="12036" width="27.28515625" bestFit="1" customWidth="1"/>
    <col min="12289" max="12289" width="29.85546875" bestFit="1" customWidth="1"/>
    <col min="12290" max="12290" width="28.140625" bestFit="1" customWidth="1"/>
    <col min="12291" max="12291" width="16.42578125" bestFit="1" customWidth="1"/>
    <col min="12292" max="12292" width="27.28515625" bestFit="1" customWidth="1"/>
    <col min="12545" max="12545" width="29.85546875" bestFit="1" customWidth="1"/>
    <col min="12546" max="12546" width="28.140625" bestFit="1" customWidth="1"/>
    <col min="12547" max="12547" width="16.42578125" bestFit="1" customWidth="1"/>
    <col min="12548" max="12548" width="27.28515625" bestFit="1" customWidth="1"/>
    <col min="12801" max="12801" width="29.85546875" bestFit="1" customWidth="1"/>
    <col min="12802" max="12802" width="28.140625" bestFit="1" customWidth="1"/>
    <col min="12803" max="12803" width="16.42578125" bestFit="1" customWidth="1"/>
    <col min="12804" max="12804" width="27.28515625" bestFit="1" customWidth="1"/>
    <col min="13057" max="13057" width="29.85546875" bestFit="1" customWidth="1"/>
    <col min="13058" max="13058" width="28.140625" bestFit="1" customWidth="1"/>
    <col min="13059" max="13059" width="16.42578125" bestFit="1" customWidth="1"/>
    <col min="13060" max="13060" width="27.28515625" bestFit="1" customWidth="1"/>
    <col min="13313" max="13313" width="29.85546875" bestFit="1" customWidth="1"/>
    <col min="13314" max="13314" width="28.140625" bestFit="1" customWidth="1"/>
    <col min="13315" max="13315" width="16.42578125" bestFit="1" customWidth="1"/>
    <col min="13316" max="13316" width="27.28515625" bestFit="1" customWidth="1"/>
    <col min="13569" max="13569" width="29.85546875" bestFit="1" customWidth="1"/>
    <col min="13570" max="13570" width="28.140625" bestFit="1" customWidth="1"/>
    <col min="13571" max="13571" width="16.42578125" bestFit="1" customWidth="1"/>
    <col min="13572" max="13572" width="27.28515625" bestFit="1" customWidth="1"/>
    <col min="13825" max="13825" width="29.85546875" bestFit="1" customWidth="1"/>
    <col min="13826" max="13826" width="28.140625" bestFit="1" customWidth="1"/>
    <col min="13827" max="13827" width="16.42578125" bestFit="1" customWidth="1"/>
    <col min="13828" max="13828" width="27.28515625" bestFit="1" customWidth="1"/>
    <col min="14081" max="14081" width="29.85546875" bestFit="1" customWidth="1"/>
    <col min="14082" max="14082" width="28.140625" bestFit="1" customWidth="1"/>
    <col min="14083" max="14083" width="16.42578125" bestFit="1" customWidth="1"/>
    <col min="14084" max="14084" width="27.28515625" bestFit="1" customWidth="1"/>
    <col min="14337" max="14337" width="29.85546875" bestFit="1" customWidth="1"/>
    <col min="14338" max="14338" width="28.140625" bestFit="1" customWidth="1"/>
    <col min="14339" max="14339" width="16.42578125" bestFit="1" customWidth="1"/>
    <col min="14340" max="14340" width="27.28515625" bestFit="1" customWidth="1"/>
    <col min="14593" max="14593" width="29.85546875" bestFit="1" customWidth="1"/>
    <col min="14594" max="14594" width="28.140625" bestFit="1" customWidth="1"/>
    <col min="14595" max="14595" width="16.42578125" bestFit="1" customWidth="1"/>
    <col min="14596" max="14596" width="27.28515625" bestFit="1" customWidth="1"/>
    <col min="14849" max="14849" width="29.85546875" bestFit="1" customWidth="1"/>
    <col min="14850" max="14850" width="28.140625" bestFit="1" customWidth="1"/>
    <col min="14851" max="14851" width="16.42578125" bestFit="1" customWidth="1"/>
    <col min="14852" max="14852" width="27.28515625" bestFit="1" customWidth="1"/>
    <col min="15105" max="15105" width="29.85546875" bestFit="1" customWidth="1"/>
    <col min="15106" max="15106" width="28.140625" bestFit="1" customWidth="1"/>
    <col min="15107" max="15107" width="16.42578125" bestFit="1" customWidth="1"/>
    <col min="15108" max="15108" width="27.28515625" bestFit="1" customWidth="1"/>
    <col min="15361" max="15361" width="29.85546875" bestFit="1" customWidth="1"/>
    <col min="15362" max="15362" width="28.140625" bestFit="1" customWidth="1"/>
    <col min="15363" max="15363" width="16.42578125" bestFit="1" customWidth="1"/>
    <col min="15364" max="15364" width="27.28515625" bestFit="1" customWidth="1"/>
    <col min="15617" max="15617" width="29.85546875" bestFit="1" customWidth="1"/>
    <col min="15618" max="15618" width="28.140625" bestFit="1" customWidth="1"/>
    <col min="15619" max="15619" width="16.42578125" bestFit="1" customWidth="1"/>
    <col min="15620" max="15620" width="27.28515625" bestFit="1" customWidth="1"/>
    <col min="15873" max="15873" width="29.85546875" bestFit="1" customWidth="1"/>
    <col min="15874" max="15874" width="28.140625" bestFit="1" customWidth="1"/>
    <col min="15875" max="15875" width="16.42578125" bestFit="1" customWidth="1"/>
    <col min="15876" max="15876" width="27.28515625" bestFit="1" customWidth="1"/>
    <col min="16129" max="16129" width="29.85546875" bestFit="1" customWidth="1"/>
    <col min="16130" max="16130" width="28.140625" bestFit="1" customWidth="1"/>
    <col min="16131" max="16131" width="16.42578125" bestFit="1" customWidth="1"/>
    <col min="16132" max="16132" width="27.28515625" bestFit="1" customWidth="1"/>
  </cols>
  <sheetData>
    <row r="2" spans="1:8" ht="35.25" customHeight="1">
      <c r="A2" s="525" t="s">
        <v>1024</v>
      </c>
      <c r="B2" s="525"/>
      <c r="C2" s="525"/>
      <c r="D2" s="525"/>
      <c r="E2" s="74"/>
    </row>
    <row r="3" spans="1:8" ht="17.25" customHeight="1">
      <c r="A3" s="75"/>
      <c r="B3" s="75"/>
      <c r="C3" s="75"/>
      <c r="D3" s="75"/>
      <c r="E3" s="74"/>
    </row>
    <row r="4" spans="1:8" ht="17.25" customHeight="1">
      <c r="A4" s="526" t="s">
        <v>1026</v>
      </c>
      <c r="B4" s="526"/>
      <c r="C4" s="526"/>
      <c r="D4" s="526"/>
      <c r="E4" s="74"/>
    </row>
    <row r="5" spans="1:8" ht="18.75" customHeight="1">
      <c r="A5" s="516" t="s">
        <v>1</v>
      </c>
      <c r="B5" s="516"/>
      <c r="C5" s="516"/>
      <c r="D5" s="516"/>
      <c r="E5" s="76"/>
      <c r="F5" s="76"/>
      <c r="G5" s="76"/>
      <c r="H5" s="76"/>
    </row>
    <row r="7" spans="1:8">
      <c r="A7" s="20" t="s">
        <v>343</v>
      </c>
      <c r="B7" s="37" t="s">
        <v>344</v>
      </c>
      <c r="C7" s="21" t="s">
        <v>7</v>
      </c>
      <c r="D7" s="22" t="s">
        <v>8</v>
      </c>
    </row>
    <row r="8" spans="1:8">
      <c r="A8" s="517" t="s">
        <v>9</v>
      </c>
      <c r="B8" s="23" t="s">
        <v>10</v>
      </c>
      <c r="C8" s="24">
        <v>40</v>
      </c>
      <c r="D8" s="25">
        <v>38037.550000000003</v>
      </c>
    </row>
    <row r="9" spans="1:8">
      <c r="A9" s="518"/>
      <c r="B9" s="26" t="s">
        <v>13</v>
      </c>
      <c r="C9" s="27">
        <v>4</v>
      </c>
      <c r="D9" s="28">
        <v>4960.7</v>
      </c>
    </row>
    <row r="10" spans="1:8">
      <c r="A10" s="518"/>
      <c r="B10" s="26" t="s">
        <v>345</v>
      </c>
      <c r="C10" s="27">
        <v>174</v>
      </c>
      <c r="D10" s="28">
        <v>76440.400000000009</v>
      </c>
      <c r="G10" s="77"/>
    </row>
    <row r="11" spans="1:8">
      <c r="A11" s="518"/>
      <c r="B11" s="26" t="s">
        <v>346</v>
      </c>
      <c r="C11" s="27">
        <v>14</v>
      </c>
      <c r="D11" s="28">
        <f>9602.83+45</f>
        <v>9647.83</v>
      </c>
    </row>
    <row r="12" spans="1:8">
      <c r="A12" s="518"/>
      <c r="B12" s="26" t="s">
        <v>15</v>
      </c>
      <c r="C12" s="27">
        <v>1</v>
      </c>
      <c r="D12" s="28">
        <v>1386.1</v>
      </c>
    </row>
    <row r="13" spans="1:8">
      <c r="A13" s="518"/>
      <c r="B13" s="26" t="s">
        <v>347</v>
      </c>
      <c r="C13" s="27">
        <v>8</v>
      </c>
      <c r="D13" s="28">
        <v>6326.11</v>
      </c>
    </row>
    <row r="14" spans="1:8">
      <c r="A14" s="518"/>
      <c r="B14" s="26" t="s">
        <v>16</v>
      </c>
      <c r="C14" s="27">
        <v>17</v>
      </c>
      <c r="D14" s="28">
        <v>12327.45</v>
      </c>
    </row>
    <row r="15" spans="1:8">
      <c r="A15" s="518"/>
      <c r="B15" s="26" t="s">
        <v>348</v>
      </c>
      <c r="C15" s="27">
        <v>14</v>
      </c>
      <c r="D15" s="28">
        <v>15019.380000000001</v>
      </c>
    </row>
    <row r="16" spans="1:8">
      <c r="A16" s="518"/>
      <c r="B16" s="26" t="s">
        <v>349</v>
      </c>
      <c r="C16" s="27">
        <v>5</v>
      </c>
      <c r="D16" s="28">
        <v>4321.34</v>
      </c>
    </row>
    <row r="17" spans="1:6">
      <c r="A17" s="519"/>
      <c r="B17" s="26" t="s">
        <v>19</v>
      </c>
      <c r="C17" s="27">
        <v>5</v>
      </c>
      <c r="D17" s="28">
        <v>1529.4099999999999</v>
      </c>
    </row>
    <row r="18" spans="1:6">
      <c r="A18" s="513" t="s">
        <v>20</v>
      </c>
      <c r="B18" s="514"/>
      <c r="C18" s="21">
        <f>SUM(C8:C17)</f>
        <v>282</v>
      </c>
      <c r="D18" s="29">
        <f>SUM(D8:D17)</f>
        <v>169996.27000000002</v>
      </c>
      <c r="F18" s="85"/>
    </row>
    <row r="19" spans="1:6">
      <c r="A19" s="517" t="s">
        <v>21</v>
      </c>
      <c r="B19" s="23" t="s">
        <v>350</v>
      </c>
      <c r="C19" s="24">
        <v>112</v>
      </c>
      <c r="D19" s="25">
        <v>101176.71999999999</v>
      </c>
    </row>
    <row r="20" spans="1:6">
      <c r="A20" s="518"/>
      <c r="B20" s="23" t="s">
        <v>351</v>
      </c>
      <c r="C20" s="24">
        <v>50</v>
      </c>
      <c r="D20" s="25">
        <v>57589.419999999984</v>
      </c>
    </row>
    <row r="21" spans="1:6">
      <c r="A21" s="518"/>
      <c r="B21" s="23" t="s">
        <v>24</v>
      </c>
      <c r="C21" s="24">
        <v>5</v>
      </c>
      <c r="D21" s="25">
        <v>2748.9300000000003</v>
      </c>
    </row>
    <row r="22" spans="1:6">
      <c r="A22" s="518"/>
      <c r="B22" s="23" t="s">
        <v>25</v>
      </c>
      <c r="C22" s="24">
        <v>12</v>
      </c>
      <c r="D22" s="25">
        <v>11646.220000000001</v>
      </c>
    </row>
    <row r="23" spans="1:6">
      <c r="A23" s="518"/>
      <c r="B23" s="23" t="s">
        <v>26</v>
      </c>
      <c r="C23" s="24">
        <v>1</v>
      </c>
      <c r="D23" s="25">
        <v>513.33999999999992</v>
      </c>
    </row>
    <row r="24" spans="1:6">
      <c r="A24" s="518"/>
      <c r="B24" s="23" t="s">
        <v>27</v>
      </c>
      <c r="C24" s="24">
        <v>7</v>
      </c>
      <c r="D24" s="25">
        <v>6002.2800000000007</v>
      </c>
    </row>
    <row r="25" spans="1:6">
      <c r="A25" s="518"/>
      <c r="B25" s="23" t="s">
        <v>352</v>
      </c>
      <c r="C25" s="24">
        <v>321</v>
      </c>
      <c r="D25" s="25">
        <v>227991.45000000013</v>
      </c>
    </row>
    <row r="26" spans="1:6">
      <c r="A26" s="518"/>
      <c r="B26" s="23" t="s">
        <v>28</v>
      </c>
      <c r="C26" s="24">
        <v>6</v>
      </c>
      <c r="D26" s="25">
        <v>7114.0599999999995</v>
      </c>
    </row>
    <row r="27" spans="1:6">
      <c r="A27" s="518"/>
      <c r="B27" s="23" t="s">
        <v>29</v>
      </c>
      <c r="C27" s="24">
        <v>5</v>
      </c>
      <c r="D27" s="25">
        <v>2268.16</v>
      </c>
    </row>
    <row r="28" spans="1:6">
      <c r="A28" s="519"/>
      <c r="B28" s="23" t="s">
        <v>30</v>
      </c>
      <c r="C28" s="24">
        <v>1</v>
      </c>
      <c r="D28" s="25">
        <v>2003.42</v>
      </c>
    </row>
    <row r="29" spans="1:6">
      <c r="A29" s="513" t="s">
        <v>31</v>
      </c>
      <c r="B29" s="514"/>
      <c r="C29" s="21">
        <f>SUM(C19:C28)</f>
        <v>520</v>
      </c>
      <c r="D29" s="29">
        <f>SUM(D19:D28)</f>
        <v>419054.00000000006</v>
      </c>
    </row>
    <row r="30" spans="1:6">
      <c r="A30" s="517" t="s">
        <v>32</v>
      </c>
      <c r="B30" s="23" t="s">
        <v>34</v>
      </c>
      <c r="C30" s="24">
        <v>38</v>
      </c>
      <c r="D30" s="25">
        <v>26791.63</v>
      </c>
    </row>
    <row r="31" spans="1:6">
      <c r="A31" s="518"/>
      <c r="B31" s="23" t="s">
        <v>353</v>
      </c>
      <c r="C31" s="24">
        <v>6</v>
      </c>
      <c r="D31" s="25">
        <v>3839.8900000000003</v>
      </c>
    </row>
    <row r="32" spans="1:6">
      <c r="A32" s="518"/>
      <c r="B32" s="23" t="s">
        <v>354</v>
      </c>
      <c r="C32" s="24">
        <v>11</v>
      </c>
      <c r="D32" s="25">
        <v>4873</v>
      </c>
    </row>
    <row r="33" spans="1:5">
      <c r="A33" s="519"/>
      <c r="B33" s="23" t="s">
        <v>355</v>
      </c>
      <c r="C33" s="24">
        <v>4</v>
      </c>
      <c r="D33" s="25">
        <v>2863.1400000000003</v>
      </c>
    </row>
    <row r="34" spans="1:5">
      <c r="A34" s="513" t="s">
        <v>47</v>
      </c>
      <c r="B34" s="514"/>
      <c r="C34" s="21">
        <f>SUM(C30:C33)</f>
        <v>59</v>
      </c>
      <c r="D34" s="29">
        <f>SUM(D30:D33)</f>
        <v>38367.660000000003</v>
      </c>
    </row>
    <row r="35" spans="1:5">
      <c r="A35" s="517" t="s">
        <v>48</v>
      </c>
      <c r="B35" s="23" t="s">
        <v>49</v>
      </c>
      <c r="C35" s="24">
        <v>447</v>
      </c>
      <c r="D35" s="25">
        <v>361871.8600000001</v>
      </c>
    </row>
    <row r="36" spans="1:5">
      <c r="A36" s="518"/>
      <c r="B36" s="23" t="s">
        <v>356</v>
      </c>
      <c r="C36" s="24">
        <v>8</v>
      </c>
      <c r="D36" s="25">
        <v>7706.07</v>
      </c>
    </row>
    <row r="37" spans="1:5">
      <c r="A37" s="518"/>
      <c r="B37" s="23" t="s">
        <v>357</v>
      </c>
      <c r="C37" s="24">
        <v>63</v>
      </c>
      <c r="D37" s="25">
        <v>45951.660000000011</v>
      </c>
    </row>
    <row r="38" spans="1:5">
      <c r="A38" s="518"/>
      <c r="B38" s="23" t="s">
        <v>50</v>
      </c>
      <c r="C38" s="24">
        <v>211</v>
      </c>
      <c r="D38" s="25">
        <f>194314.39+135</f>
        <v>194449.39</v>
      </c>
      <c r="E38" s="85"/>
    </row>
    <row r="39" spans="1:5">
      <c r="A39" s="519"/>
      <c r="B39" s="23" t="s">
        <v>358</v>
      </c>
      <c r="C39" s="24">
        <v>8</v>
      </c>
      <c r="D39" s="25">
        <f>3797.84+135</f>
        <v>3932.84</v>
      </c>
    </row>
    <row r="40" spans="1:5">
      <c r="A40" s="513" t="s">
        <v>51</v>
      </c>
      <c r="B40" s="514"/>
      <c r="C40" s="21">
        <v>737</v>
      </c>
      <c r="D40" s="29">
        <f>SUM(D35:D39)</f>
        <v>613911.82000000018</v>
      </c>
    </row>
    <row r="41" spans="1:5">
      <c r="A41" s="517" t="s">
        <v>52</v>
      </c>
      <c r="B41" s="23" t="s">
        <v>55</v>
      </c>
      <c r="C41" s="24">
        <v>160</v>
      </c>
      <c r="D41" s="25">
        <v>129656.75999999998</v>
      </c>
    </row>
    <row r="42" spans="1:5">
      <c r="A42" s="518"/>
      <c r="B42" s="23" t="s">
        <v>56</v>
      </c>
      <c r="C42" s="24">
        <v>16</v>
      </c>
      <c r="D42" s="25">
        <v>10056.799999999999</v>
      </c>
    </row>
    <row r="43" spans="1:5">
      <c r="A43" s="518"/>
      <c r="B43" s="23" t="s">
        <v>359</v>
      </c>
      <c r="C43" s="24">
        <v>10</v>
      </c>
      <c r="D43" s="25">
        <v>8586.2000000000007</v>
      </c>
    </row>
    <row r="44" spans="1:5">
      <c r="A44" s="519"/>
      <c r="B44" s="23" t="s">
        <v>58</v>
      </c>
      <c r="C44" s="24">
        <v>1</v>
      </c>
      <c r="D44" s="25">
        <v>869.98</v>
      </c>
    </row>
    <row r="45" spans="1:5">
      <c r="A45" s="520" t="s">
        <v>59</v>
      </c>
      <c r="B45" s="521"/>
      <c r="C45" s="30">
        <v>187</v>
      </c>
      <c r="D45" s="31">
        <f>SUM(D41:D44)</f>
        <v>149169.74</v>
      </c>
    </row>
    <row r="46" spans="1:5">
      <c r="A46" s="515" t="s">
        <v>60</v>
      </c>
      <c r="B46" s="23" t="s">
        <v>360</v>
      </c>
      <c r="C46" s="24">
        <v>13</v>
      </c>
      <c r="D46" s="25">
        <v>14942</v>
      </c>
    </row>
    <row r="47" spans="1:5">
      <c r="A47" s="515"/>
      <c r="B47" s="23" t="s">
        <v>61</v>
      </c>
      <c r="C47" s="24">
        <v>53</v>
      </c>
      <c r="D47" s="25">
        <v>45061.169999999991</v>
      </c>
    </row>
    <row r="48" spans="1:5">
      <c r="A48" s="515"/>
      <c r="B48" s="23" t="s">
        <v>361</v>
      </c>
      <c r="C48" s="24">
        <v>8</v>
      </c>
      <c r="D48" s="25">
        <v>8669.15</v>
      </c>
    </row>
    <row r="49" spans="1:4">
      <c r="A49" s="515"/>
      <c r="B49" s="23" t="s">
        <v>362</v>
      </c>
      <c r="C49" s="24">
        <v>32</v>
      </c>
      <c r="D49" s="85">
        <v>22213.250000000004</v>
      </c>
    </row>
    <row r="50" spans="1:4">
      <c r="A50" s="515"/>
      <c r="B50" s="23" t="s">
        <v>63</v>
      </c>
      <c r="C50" s="24">
        <v>1</v>
      </c>
      <c r="D50" s="25">
        <v>631.88</v>
      </c>
    </row>
    <row r="51" spans="1:4">
      <c r="A51" s="515"/>
      <c r="B51" s="23" t="s">
        <v>64</v>
      </c>
      <c r="C51" s="24">
        <v>9</v>
      </c>
      <c r="D51" s="25">
        <v>15321.61</v>
      </c>
    </row>
    <row r="52" spans="1:4">
      <c r="A52" s="515"/>
      <c r="B52" s="23" t="s">
        <v>65</v>
      </c>
      <c r="C52" s="24">
        <v>26</v>
      </c>
      <c r="D52" s="25">
        <v>14089.94</v>
      </c>
    </row>
    <row r="53" spans="1:4">
      <c r="A53" s="515"/>
      <c r="B53" s="23" t="s">
        <v>66</v>
      </c>
      <c r="C53" s="24">
        <v>6</v>
      </c>
      <c r="D53" s="25">
        <v>4058.8999999999996</v>
      </c>
    </row>
    <row r="54" spans="1:4">
      <c r="A54" s="515"/>
      <c r="B54" s="23" t="s">
        <v>363</v>
      </c>
      <c r="C54" s="24">
        <v>6</v>
      </c>
      <c r="D54" s="25">
        <v>7682.4399999999987</v>
      </c>
    </row>
    <row r="55" spans="1:4" ht="14.45" customHeight="1">
      <c r="A55" s="515" t="s">
        <v>60</v>
      </c>
      <c r="B55" s="23" t="s">
        <v>67</v>
      </c>
      <c r="C55" s="24">
        <v>25</v>
      </c>
      <c r="D55" s="25">
        <v>26026.52</v>
      </c>
    </row>
    <row r="56" spans="1:4" ht="14.45" customHeight="1">
      <c r="A56" s="515"/>
      <c r="B56" s="23" t="s">
        <v>68</v>
      </c>
      <c r="C56" s="24">
        <v>22</v>
      </c>
      <c r="D56" s="25">
        <v>23063.31</v>
      </c>
    </row>
    <row r="57" spans="1:4" ht="14.45" customHeight="1">
      <c r="A57" s="515"/>
      <c r="B57" s="23" t="s">
        <v>364</v>
      </c>
      <c r="C57" s="24">
        <v>1</v>
      </c>
      <c r="D57" s="25">
        <v>631.88</v>
      </c>
    </row>
    <row r="58" spans="1:4" ht="14.45" customHeight="1">
      <c r="A58" s="515"/>
      <c r="B58" s="23" t="s">
        <v>72</v>
      </c>
      <c r="C58" s="24">
        <v>15</v>
      </c>
      <c r="D58" s="25">
        <v>7892.59</v>
      </c>
    </row>
    <row r="59" spans="1:4" ht="14.45" customHeight="1">
      <c r="A59" s="515"/>
      <c r="B59" s="23" t="s">
        <v>73</v>
      </c>
      <c r="C59" s="24">
        <v>79</v>
      </c>
      <c r="D59" s="25">
        <v>74133.990000000005</v>
      </c>
    </row>
    <row r="60" spans="1:4" ht="14.45" customHeight="1">
      <c r="A60" s="515"/>
      <c r="B60" s="23" t="s">
        <v>75</v>
      </c>
      <c r="C60" s="24">
        <v>27</v>
      </c>
      <c r="D60" s="25">
        <v>27317.61</v>
      </c>
    </row>
    <row r="61" spans="1:4" ht="14.45" customHeight="1">
      <c r="A61" s="515"/>
      <c r="B61" s="23" t="s">
        <v>76</v>
      </c>
      <c r="C61" s="24">
        <v>2</v>
      </c>
      <c r="D61" s="25">
        <v>2475.85</v>
      </c>
    </row>
    <row r="62" spans="1:4" ht="14.45" customHeight="1">
      <c r="A62" s="515"/>
      <c r="B62" s="23" t="s">
        <v>77</v>
      </c>
      <c r="C62" s="24">
        <v>1</v>
      </c>
      <c r="D62" s="25">
        <v>339.02</v>
      </c>
    </row>
    <row r="63" spans="1:4" ht="14.45" customHeight="1">
      <c r="A63" s="515"/>
      <c r="B63" s="23" t="s">
        <v>78</v>
      </c>
      <c r="C63" s="24">
        <v>4</v>
      </c>
      <c r="D63" s="25">
        <v>4088.3</v>
      </c>
    </row>
    <row r="64" spans="1:4" ht="14.45" customHeight="1">
      <c r="A64" s="523" t="s">
        <v>79</v>
      </c>
      <c r="B64" s="524"/>
      <c r="C64" s="32">
        <v>330</v>
      </c>
      <c r="D64" s="33">
        <f>SUM(D46:D63)</f>
        <v>298639.40999999997</v>
      </c>
    </row>
    <row r="65" spans="1:4" ht="14.45" customHeight="1">
      <c r="A65" s="517" t="s">
        <v>80</v>
      </c>
      <c r="B65" s="23" t="s">
        <v>365</v>
      </c>
      <c r="C65" s="24">
        <v>128</v>
      </c>
      <c r="D65" s="25">
        <v>110830.44000000002</v>
      </c>
    </row>
    <row r="66" spans="1:4" ht="14.45" customHeight="1">
      <c r="A66" s="518"/>
      <c r="B66" s="23" t="s">
        <v>82</v>
      </c>
      <c r="C66" s="24">
        <v>8</v>
      </c>
      <c r="D66" s="25">
        <v>5150.32</v>
      </c>
    </row>
    <row r="67" spans="1:4" ht="14.45" customHeight="1">
      <c r="A67" s="518"/>
      <c r="B67" s="23" t="s">
        <v>366</v>
      </c>
      <c r="C67" s="24">
        <v>58</v>
      </c>
      <c r="D67" s="25">
        <v>48881.709999999992</v>
      </c>
    </row>
    <row r="68" spans="1:4" ht="14.45" customHeight="1">
      <c r="A68" s="518"/>
      <c r="B68" s="23" t="s">
        <v>84</v>
      </c>
      <c r="C68" s="24">
        <v>1</v>
      </c>
      <c r="D68" s="25">
        <v>258.26</v>
      </c>
    </row>
    <row r="69" spans="1:4" ht="14.45" customHeight="1">
      <c r="A69" s="518"/>
      <c r="B69" s="23" t="s">
        <v>87</v>
      </c>
      <c r="C69" s="24">
        <v>47</v>
      </c>
      <c r="D69" s="25">
        <v>41369.730000000003</v>
      </c>
    </row>
    <row r="70" spans="1:4" ht="14.45" customHeight="1">
      <c r="A70" s="518"/>
      <c r="B70" s="23" t="s">
        <v>88</v>
      </c>
      <c r="C70" s="24">
        <v>52</v>
      </c>
      <c r="D70" s="25">
        <v>52974.740000000005</v>
      </c>
    </row>
    <row r="71" spans="1:4" ht="14.45" customHeight="1">
      <c r="A71" s="518"/>
      <c r="B71" s="23" t="s">
        <v>90</v>
      </c>
      <c r="C71" s="24">
        <v>13</v>
      </c>
      <c r="D71" s="25">
        <v>16212.439999999999</v>
      </c>
    </row>
    <row r="72" spans="1:4" ht="14.45" customHeight="1">
      <c r="A72" s="518"/>
      <c r="B72" s="23" t="s">
        <v>92</v>
      </c>
      <c r="C72" s="24">
        <v>20</v>
      </c>
      <c r="D72" s="25">
        <v>22724.960000000006</v>
      </c>
    </row>
    <row r="73" spans="1:4" ht="14.45" customHeight="1">
      <c r="A73" s="518"/>
      <c r="B73" s="23" t="s">
        <v>93</v>
      </c>
      <c r="C73" s="24">
        <v>20</v>
      </c>
      <c r="D73" s="25">
        <v>16027.16</v>
      </c>
    </row>
    <row r="74" spans="1:4" ht="14.45" customHeight="1">
      <c r="A74" s="518"/>
      <c r="B74" s="23" t="s">
        <v>94</v>
      </c>
      <c r="C74" s="24">
        <v>3</v>
      </c>
      <c r="D74" s="25">
        <v>2708.2200000000003</v>
      </c>
    </row>
    <row r="75" spans="1:4" ht="14.45" customHeight="1">
      <c r="A75" s="519"/>
      <c r="B75" s="23" t="s">
        <v>95</v>
      </c>
      <c r="C75" s="24">
        <v>23</v>
      </c>
      <c r="D75" s="25">
        <v>21104.14</v>
      </c>
    </row>
    <row r="76" spans="1:4" ht="14.45" customHeight="1">
      <c r="A76" s="513" t="s">
        <v>96</v>
      </c>
      <c r="B76" s="514"/>
      <c r="C76" s="21">
        <v>373</v>
      </c>
      <c r="D76" s="29">
        <f>SUM(D65:D75)</f>
        <v>338242.12</v>
      </c>
    </row>
    <row r="77" spans="1:4" ht="14.45" customHeight="1">
      <c r="A77" s="517" t="s">
        <v>97</v>
      </c>
      <c r="B77" s="23" t="s">
        <v>367</v>
      </c>
      <c r="C77" s="24">
        <v>75</v>
      </c>
      <c r="D77" s="25">
        <v>81457.64</v>
      </c>
    </row>
    <row r="78" spans="1:4" ht="14.45" customHeight="1">
      <c r="A78" s="518"/>
      <c r="B78" s="23" t="s">
        <v>100</v>
      </c>
      <c r="C78" s="24">
        <v>19</v>
      </c>
      <c r="D78" s="25">
        <v>16632.780000000002</v>
      </c>
    </row>
    <row r="79" spans="1:4" ht="14.45" customHeight="1">
      <c r="A79" s="518"/>
      <c r="B79" s="23" t="s">
        <v>102</v>
      </c>
      <c r="C79" s="24">
        <v>15</v>
      </c>
      <c r="D79" s="25">
        <v>14041.490000000002</v>
      </c>
    </row>
    <row r="80" spans="1:4" ht="14.45" customHeight="1">
      <c r="A80" s="518"/>
      <c r="B80" s="23" t="s">
        <v>104</v>
      </c>
      <c r="C80" s="24">
        <v>15</v>
      </c>
      <c r="D80" s="25">
        <v>8757.01</v>
      </c>
    </row>
    <row r="81" spans="1:4" ht="14.45" customHeight="1">
      <c r="A81" s="519"/>
      <c r="B81" s="23" t="s">
        <v>105</v>
      </c>
      <c r="C81" s="24">
        <v>32</v>
      </c>
      <c r="D81" s="25">
        <v>26926.46</v>
      </c>
    </row>
    <row r="82" spans="1:4" ht="14.45" customHeight="1">
      <c r="A82" s="513" t="s">
        <v>106</v>
      </c>
      <c r="B82" s="514"/>
      <c r="C82" s="21">
        <v>156</v>
      </c>
      <c r="D82" s="29">
        <f>SUM(D77:D81)</f>
        <v>147815.38</v>
      </c>
    </row>
    <row r="83" spans="1:4" ht="14.45" customHeight="1">
      <c r="A83" s="517" t="s">
        <v>107</v>
      </c>
      <c r="B83" s="23" t="s">
        <v>368</v>
      </c>
      <c r="C83" s="24">
        <v>114</v>
      </c>
      <c r="D83" s="25">
        <v>104352.72000000003</v>
      </c>
    </row>
    <row r="84" spans="1:4" ht="14.45" customHeight="1">
      <c r="A84" s="518"/>
      <c r="B84" s="23" t="s">
        <v>109</v>
      </c>
      <c r="C84" s="24">
        <v>255</v>
      </c>
      <c r="D84" s="25">
        <v>285340.93999999983</v>
      </c>
    </row>
    <row r="85" spans="1:4" ht="14.45" customHeight="1">
      <c r="A85" s="518"/>
      <c r="B85" s="23" t="s">
        <v>369</v>
      </c>
      <c r="C85" s="24">
        <v>53</v>
      </c>
      <c r="D85" s="25">
        <v>49508.419999999991</v>
      </c>
    </row>
    <row r="86" spans="1:4" ht="14.45" customHeight="1">
      <c r="A86" s="518"/>
      <c r="B86" s="23" t="s">
        <v>370</v>
      </c>
      <c r="C86" s="24">
        <v>27</v>
      </c>
      <c r="D86" s="25">
        <v>26747.720000000005</v>
      </c>
    </row>
    <row r="87" spans="1:4" ht="14.45" customHeight="1">
      <c r="A87" s="518"/>
      <c r="B87" s="23" t="s">
        <v>110</v>
      </c>
      <c r="C87" s="24">
        <v>80</v>
      </c>
      <c r="D87" s="25">
        <v>69601.900000000009</v>
      </c>
    </row>
    <row r="88" spans="1:4" ht="14.45" customHeight="1">
      <c r="A88" s="519"/>
      <c r="B88" s="23" t="s">
        <v>111</v>
      </c>
      <c r="C88" s="24">
        <v>6</v>
      </c>
      <c r="D88" s="25">
        <v>6377.8000000000011</v>
      </c>
    </row>
    <row r="89" spans="1:4" ht="14.45" customHeight="1">
      <c r="A89" s="513" t="s">
        <v>112</v>
      </c>
      <c r="B89" s="514"/>
      <c r="C89" s="21">
        <v>535</v>
      </c>
      <c r="D89" s="29">
        <f>SUM(D83:D88)</f>
        <v>541929.49999999988</v>
      </c>
    </row>
    <row r="90" spans="1:4" ht="14.45" customHeight="1">
      <c r="A90" s="517" t="s">
        <v>113</v>
      </c>
      <c r="B90" s="23" t="s">
        <v>114</v>
      </c>
      <c r="C90" s="24">
        <v>11</v>
      </c>
      <c r="D90" s="25">
        <v>11422.97</v>
      </c>
    </row>
    <row r="91" spans="1:4" ht="14.45" customHeight="1">
      <c r="A91" s="518"/>
      <c r="B91" s="23" t="s">
        <v>116</v>
      </c>
      <c r="C91" s="24">
        <v>16</v>
      </c>
      <c r="D91" s="25">
        <v>12631.380000000001</v>
      </c>
    </row>
    <row r="92" spans="1:4" ht="14.45" customHeight="1">
      <c r="A92" s="518"/>
      <c r="B92" s="23" t="s">
        <v>118</v>
      </c>
      <c r="C92" s="24">
        <v>114</v>
      </c>
      <c r="D92" s="25">
        <v>121992.72000000003</v>
      </c>
    </row>
    <row r="93" spans="1:4" ht="14.45" customHeight="1">
      <c r="A93" s="518"/>
      <c r="B93" s="23" t="s">
        <v>121</v>
      </c>
      <c r="C93" s="24">
        <v>46</v>
      </c>
      <c r="D93" s="25">
        <v>50278.610000000008</v>
      </c>
    </row>
    <row r="94" spans="1:4" ht="14.45" customHeight="1">
      <c r="A94" s="518"/>
      <c r="B94" s="23" t="s">
        <v>123</v>
      </c>
      <c r="C94" s="24">
        <v>409</v>
      </c>
      <c r="D94" s="25">
        <v>362501.2799999998</v>
      </c>
    </row>
    <row r="95" spans="1:4" ht="14.45" customHeight="1">
      <c r="A95" s="518"/>
      <c r="B95" s="23" t="s">
        <v>124</v>
      </c>
      <c r="C95" s="24">
        <v>22</v>
      </c>
      <c r="D95" s="25">
        <v>24795.259999999995</v>
      </c>
    </row>
    <row r="96" spans="1:4" ht="14.45" customHeight="1">
      <c r="A96" s="518"/>
      <c r="B96" s="23" t="s">
        <v>125</v>
      </c>
      <c r="C96" s="24">
        <v>3</v>
      </c>
      <c r="D96" s="25">
        <v>1425.02</v>
      </c>
    </row>
    <row r="97" spans="1:4" ht="14.45" customHeight="1">
      <c r="A97" s="518"/>
      <c r="B97" s="23" t="s">
        <v>127</v>
      </c>
      <c r="C97" s="24">
        <v>152</v>
      </c>
      <c r="D97" s="25">
        <v>89470.090000000011</v>
      </c>
    </row>
    <row r="98" spans="1:4" ht="14.45" customHeight="1">
      <c r="A98" s="518"/>
      <c r="B98" s="23" t="s">
        <v>128</v>
      </c>
      <c r="C98" s="24">
        <v>19</v>
      </c>
      <c r="D98" s="25">
        <v>17282.229999999996</v>
      </c>
    </row>
    <row r="99" spans="1:4" ht="14.45" customHeight="1">
      <c r="A99" s="518"/>
      <c r="B99" s="23" t="s">
        <v>130</v>
      </c>
      <c r="C99" s="24">
        <v>28</v>
      </c>
      <c r="D99" s="25">
        <v>26018.340000000007</v>
      </c>
    </row>
    <row r="100" spans="1:4" ht="14.45" customHeight="1">
      <c r="A100" s="518"/>
      <c r="B100" s="23" t="s">
        <v>131</v>
      </c>
      <c r="C100" s="24">
        <v>4</v>
      </c>
      <c r="D100" s="25">
        <v>2507.8199999999997</v>
      </c>
    </row>
    <row r="101" spans="1:4" ht="14.45" customHeight="1">
      <c r="A101" s="519"/>
      <c r="B101" s="23" t="s">
        <v>132</v>
      </c>
      <c r="C101" s="24">
        <v>105</v>
      </c>
      <c r="D101" s="25">
        <v>88287.300000000017</v>
      </c>
    </row>
    <row r="102" spans="1:4" ht="14.45" customHeight="1">
      <c r="A102" s="513" t="s">
        <v>133</v>
      </c>
      <c r="B102" s="514"/>
      <c r="C102" s="21">
        <v>929</v>
      </c>
      <c r="D102" s="29">
        <f>SUM(D90:D101)</f>
        <v>808613.01999999979</v>
      </c>
    </row>
    <row r="103" spans="1:4" ht="14.45" customHeight="1">
      <c r="A103" s="517" t="s">
        <v>134</v>
      </c>
      <c r="B103" s="23" t="s">
        <v>141</v>
      </c>
      <c r="C103" s="24">
        <v>2</v>
      </c>
      <c r="D103" s="25">
        <v>1158.51</v>
      </c>
    </row>
    <row r="104" spans="1:4" ht="14.45" customHeight="1">
      <c r="A104" s="518"/>
      <c r="B104" s="34" t="s">
        <v>142</v>
      </c>
      <c r="C104" s="35">
        <v>7</v>
      </c>
      <c r="D104" s="36">
        <v>2722.98</v>
      </c>
    </row>
    <row r="105" spans="1:4" ht="14.45" customHeight="1">
      <c r="A105" s="522" t="s">
        <v>146</v>
      </c>
      <c r="B105" s="522"/>
      <c r="C105" s="21">
        <v>9</v>
      </c>
      <c r="D105" s="29">
        <f>SUM(D103:D104)</f>
        <v>3881.49</v>
      </c>
    </row>
    <row r="106" spans="1:4" ht="14.45" customHeight="1">
      <c r="A106" s="515" t="s">
        <v>147</v>
      </c>
      <c r="B106" s="23" t="s">
        <v>371</v>
      </c>
      <c r="C106" s="24">
        <v>226</v>
      </c>
      <c r="D106" s="25">
        <v>155889.94999999998</v>
      </c>
    </row>
    <row r="107" spans="1:4" ht="14.45" customHeight="1">
      <c r="A107" s="515"/>
      <c r="B107" s="23" t="s">
        <v>150</v>
      </c>
      <c r="C107" s="24">
        <v>14</v>
      </c>
      <c r="D107" s="25">
        <v>9002</v>
      </c>
    </row>
    <row r="108" spans="1:4" ht="14.45" customHeight="1">
      <c r="A108" s="515"/>
      <c r="B108" s="23" t="s">
        <v>153</v>
      </c>
      <c r="C108" s="24">
        <v>1</v>
      </c>
      <c r="D108" s="25">
        <v>869.98</v>
      </c>
    </row>
    <row r="109" spans="1:4" ht="14.45" customHeight="1">
      <c r="A109" s="515"/>
      <c r="B109" s="23" t="s">
        <v>155</v>
      </c>
      <c r="C109" s="24">
        <v>54</v>
      </c>
      <c r="D109" s="25">
        <v>56619.289999999994</v>
      </c>
    </row>
    <row r="110" spans="1:4" ht="14.45" customHeight="1">
      <c r="A110" s="515"/>
      <c r="B110" s="23" t="s">
        <v>156</v>
      </c>
      <c r="C110" s="24">
        <v>111</v>
      </c>
      <c r="D110" s="25">
        <v>89587.93</v>
      </c>
    </row>
    <row r="111" spans="1:4" ht="14.45" customHeight="1">
      <c r="A111" s="515"/>
      <c r="B111" s="23" t="s">
        <v>157</v>
      </c>
      <c r="C111" s="24">
        <v>42</v>
      </c>
      <c r="D111" s="25">
        <v>28379.600000000002</v>
      </c>
    </row>
    <row r="112" spans="1:4" ht="14.45" customHeight="1">
      <c r="A112" s="515"/>
      <c r="B112" s="23" t="s">
        <v>372</v>
      </c>
      <c r="C112" s="24">
        <v>3</v>
      </c>
      <c r="D112" s="25">
        <v>2624.24</v>
      </c>
    </row>
    <row r="113" spans="1:4" ht="14.45" customHeight="1">
      <c r="A113" s="515"/>
      <c r="B113" s="23" t="s">
        <v>161</v>
      </c>
      <c r="C113" s="24">
        <v>25</v>
      </c>
      <c r="D113" s="25">
        <v>23566.16</v>
      </c>
    </row>
    <row r="114" spans="1:4" ht="14.45" customHeight="1">
      <c r="A114" s="515"/>
      <c r="B114" s="23" t="s">
        <v>163</v>
      </c>
      <c r="C114" s="24">
        <v>21</v>
      </c>
      <c r="D114" s="25">
        <v>21324.760000000002</v>
      </c>
    </row>
    <row r="115" spans="1:4" ht="14.45" customHeight="1">
      <c r="A115" s="515"/>
      <c r="B115" s="23" t="s">
        <v>164</v>
      </c>
      <c r="C115" s="24">
        <v>46</v>
      </c>
      <c r="D115" s="25">
        <v>33768.5</v>
      </c>
    </row>
    <row r="116" spans="1:4" ht="14.45" customHeight="1">
      <c r="A116" s="523" t="s">
        <v>165</v>
      </c>
      <c r="B116" s="524"/>
      <c r="C116" s="32">
        <v>543</v>
      </c>
      <c r="D116" s="33">
        <f>SUM(D106:D115)</f>
        <v>421632.40999999992</v>
      </c>
    </row>
    <row r="117" spans="1:4" ht="14.45" customHeight="1">
      <c r="A117" s="517" t="s">
        <v>166</v>
      </c>
      <c r="B117" s="23" t="s">
        <v>373</v>
      </c>
      <c r="C117" s="24">
        <v>40</v>
      </c>
      <c r="D117" s="25">
        <v>39194.630000000005</v>
      </c>
    </row>
    <row r="118" spans="1:4" ht="14.45" customHeight="1">
      <c r="A118" s="518"/>
      <c r="B118" s="23" t="s">
        <v>168</v>
      </c>
      <c r="C118" s="24">
        <v>1</v>
      </c>
      <c r="D118" s="25">
        <v>674.44</v>
      </c>
    </row>
    <row r="119" spans="1:4" ht="14.45" customHeight="1">
      <c r="A119" s="518"/>
      <c r="B119" s="23" t="s">
        <v>374</v>
      </c>
      <c r="C119" s="24">
        <v>1</v>
      </c>
      <c r="D119" s="25">
        <v>443</v>
      </c>
    </row>
    <row r="120" spans="1:4" ht="14.45" customHeight="1">
      <c r="A120" s="518"/>
      <c r="B120" s="23" t="s">
        <v>169</v>
      </c>
      <c r="C120" s="24">
        <v>47</v>
      </c>
      <c r="D120" s="25">
        <v>25462.830000000005</v>
      </c>
    </row>
    <row r="121" spans="1:4" ht="14.45" customHeight="1">
      <c r="A121" s="518"/>
      <c r="B121" s="23" t="s">
        <v>171</v>
      </c>
      <c r="C121" s="24">
        <v>8</v>
      </c>
      <c r="D121" s="25">
        <v>8577.18</v>
      </c>
    </row>
    <row r="122" spans="1:4" ht="14.45" customHeight="1">
      <c r="A122" s="518"/>
      <c r="B122" s="23" t="s">
        <v>375</v>
      </c>
      <c r="C122" s="24">
        <v>16</v>
      </c>
      <c r="D122" s="25">
        <v>14478.449999999999</v>
      </c>
    </row>
    <row r="123" spans="1:4" ht="14.45" customHeight="1">
      <c r="A123" s="519"/>
      <c r="B123" s="23" t="s">
        <v>173</v>
      </c>
      <c r="C123" s="24">
        <v>20</v>
      </c>
      <c r="D123" s="25">
        <v>23926.52</v>
      </c>
    </row>
    <row r="124" spans="1:4" ht="14.45" customHeight="1">
      <c r="A124" s="513" t="s">
        <v>175</v>
      </c>
      <c r="B124" s="514"/>
      <c r="C124" s="21">
        <v>133</v>
      </c>
      <c r="D124" s="29">
        <f>SUM(D117:D123)</f>
        <v>112757.05000000002</v>
      </c>
    </row>
    <row r="125" spans="1:4" ht="14.45" customHeight="1">
      <c r="A125" s="517" t="s">
        <v>176</v>
      </c>
      <c r="B125" s="23" t="s">
        <v>178</v>
      </c>
      <c r="C125" s="24">
        <v>5</v>
      </c>
      <c r="D125" s="25">
        <v>4595.04</v>
      </c>
    </row>
    <row r="126" spans="1:4" ht="14.45" customHeight="1">
      <c r="A126" s="518"/>
      <c r="B126" s="23" t="s">
        <v>376</v>
      </c>
      <c r="C126" s="24">
        <v>9</v>
      </c>
      <c r="D126" s="25">
        <v>12029.939999999999</v>
      </c>
    </row>
    <row r="127" spans="1:4" ht="14.45" customHeight="1">
      <c r="A127" s="518"/>
      <c r="B127" s="23" t="s">
        <v>179</v>
      </c>
      <c r="C127" s="24">
        <v>21</v>
      </c>
      <c r="D127" s="25">
        <v>10519.359999999999</v>
      </c>
    </row>
    <row r="128" spans="1:4" ht="14.45" customHeight="1">
      <c r="A128" s="518"/>
      <c r="B128" s="23" t="s">
        <v>377</v>
      </c>
      <c r="C128" s="24">
        <v>2</v>
      </c>
      <c r="D128" s="25">
        <v>678.04</v>
      </c>
    </row>
    <row r="129" spans="1:4" ht="14.45" customHeight="1">
      <c r="A129" s="518"/>
      <c r="B129" s="23" t="s">
        <v>180</v>
      </c>
      <c r="C129" s="24">
        <v>59</v>
      </c>
      <c r="D129" s="25">
        <v>59155.189999999988</v>
      </c>
    </row>
    <row r="130" spans="1:4" ht="14.45" customHeight="1">
      <c r="A130" s="518"/>
      <c r="B130" s="23" t="s">
        <v>181</v>
      </c>
      <c r="C130" s="24">
        <v>1</v>
      </c>
      <c r="D130" s="25">
        <v>1057.8800000000001</v>
      </c>
    </row>
    <row r="131" spans="1:4" ht="14.45" customHeight="1">
      <c r="A131" s="518"/>
      <c r="B131" s="23" t="s">
        <v>378</v>
      </c>
      <c r="C131" s="24">
        <v>2</v>
      </c>
      <c r="D131" s="25">
        <v>2159.08</v>
      </c>
    </row>
    <row r="132" spans="1:4" ht="14.45" customHeight="1">
      <c r="A132" s="519"/>
      <c r="B132" s="23" t="s">
        <v>379</v>
      </c>
      <c r="C132" s="24">
        <v>2</v>
      </c>
      <c r="D132" s="25">
        <v>450.07000000000005</v>
      </c>
    </row>
    <row r="133" spans="1:4" ht="14.45" customHeight="1">
      <c r="A133" s="513" t="s">
        <v>184</v>
      </c>
      <c r="B133" s="514"/>
      <c r="C133" s="21">
        <v>101</v>
      </c>
      <c r="D133" s="29">
        <f>SUM(D125:D132)</f>
        <v>90644.599999999991</v>
      </c>
    </row>
    <row r="134" spans="1:4" ht="14.45" customHeight="1">
      <c r="A134" s="517" t="s">
        <v>185</v>
      </c>
      <c r="B134" s="23" t="s">
        <v>186</v>
      </c>
      <c r="C134" s="24">
        <v>20</v>
      </c>
      <c r="D134" s="25">
        <v>15955.550000000001</v>
      </c>
    </row>
    <row r="135" spans="1:4" ht="14.45" customHeight="1">
      <c r="A135" s="518"/>
      <c r="B135" s="23" t="s">
        <v>380</v>
      </c>
      <c r="C135" s="24">
        <v>1</v>
      </c>
      <c r="D135" s="25">
        <v>438.24</v>
      </c>
    </row>
    <row r="136" spans="1:4" ht="14.45" customHeight="1">
      <c r="A136" s="518"/>
      <c r="B136" s="23" t="s">
        <v>188</v>
      </c>
      <c r="C136" s="24">
        <v>5</v>
      </c>
      <c r="D136" s="25">
        <v>4118.5</v>
      </c>
    </row>
    <row r="137" spans="1:4" ht="14.45" customHeight="1">
      <c r="A137" s="518"/>
      <c r="B137" s="23" t="s">
        <v>381</v>
      </c>
      <c r="C137" s="24">
        <v>28</v>
      </c>
      <c r="D137" s="25">
        <v>28095.82</v>
      </c>
    </row>
    <row r="138" spans="1:4" ht="14.45" customHeight="1">
      <c r="A138" s="518"/>
      <c r="B138" s="23" t="s">
        <v>382</v>
      </c>
      <c r="C138" s="24">
        <v>3</v>
      </c>
      <c r="D138" s="25">
        <v>3292.94</v>
      </c>
    </row>
    <row r="139" spans="1:4" ht="14.45" customHeight="1">
      <c r="A139" s="518"/>
      <c r="B139" s="23" t="s">
        <v>192</v>
      </c>
      <c r="C139" s="24">
        <v>24</v>
      </c>
      <c r="D139" s="25">
        <v>24278.959999999999</v>
      </c>
    </row>
    <row r="140" spans="1:4" ht="14.45" customHeight="1">
      <c r="A140" s="518"/>
      <c r="B140" s="23" t="s">
        <v>193</v>
      </c>
      <c r="C140" s="24">
        <v>1</v>
      </c>
      <c r="D140" s="25">
        <v>339.02</v>
      </c>
    </row>
    <row r="141" spans="1:4" ht="14.45" customHeight="1">
      <c r="A141" s="518"/>
      <c r="B141" s="23" t="s">
        <v>383</v>
      </c>
      <c r="C141" s="24">
        <v>2</v>
      </c>
      <c r="D141" s="25">
        <v>1191.06</v>
      </c>
    </row>
    <row r="142" spans="1:4" ht="14.45" customHeight="1">
      <c r="A142" s="518"/>
      <c r="B142" s="23" t="s">
        <v>194</v>
      </c>
      <c r="C142" s="24">
        <v>42</v>
      </c>
      <c r="D142" s="25">
        <v>41550.699999999997</v>
      </c>
    </row>
    <row r="143" spans="1:4" ht="14.45" customHeight="1">
      <c r="A143" s="518"/>
      <c r="B143" s="23" t="s">
        <v>195</v>
      </c>
      <c r="C143" s="24">
        <v>4</v>
      </c>
      <c r="D143" s="25">
        <v>5041.96</v>
      </c>
    </row>
    <row r="144" spans="1:4" ht="14.45" customHeight="1">
      <c r="A144" s="518"/>
      <c r="B144" s="23" t="s">
        <v>384</v>
      </c>
      <c r="C144" s="24">
        <v>92</v>
      </c>
      <c r="D144" s="25">
        <v>83985.739999999991</v>
      </c>
    </row>
    <row r="145" spans="1:4" ht="14.45" customHeight="1">
      <c r="A145" s="518"/>
      <c r="B145" s="23" t="s">
        <v>196</v>
      </c>
      <c r="C145" s="24">
        <v>235</v>
      </c>
      <c r="D145" s="25">
        <v>262742.00000000012</v>
      </c>
    </row>
    <row r="146" spans="1:4" ht="14.45" customHeight="1">
      <c r="A146" s="518"/>
      <c r="B146" s="23" t="s">
        <v>199</v>
      </c>
      <c r="C146" s="24">
        <v>3</v>
      </c>
      <c r="D146" s="25">
        <v>2886.58</v>
      </c>
    </row>
    <row r="147" spans="1:4" ht="14.45" customHeight="1">
      <c r="A147" s="518"/>
      <c r="B147" s="23" t="s">
        <v>385</v>
      </c>
      <c r="C147" s="24">
        <v>76</v>
      </c>
      <c r="D147" s="25">
        <v>47949.620000000017</v>
      </c>
    </row>
    <row r="148" spans="1:4" ht="14.45" customHeight="1">
      <c r="A148" s="519"/>
      <c r="B148" s="23" t="s">
        <v>200</v>
      </c>
      <c r="C148" s="24">
        <v>16</v>
      </c>
      <c r="D148" s="25">
        <v>6703.1299999999992</v>
      </c>
    </row>
    <row r="149" spans="1:4" ht="14.45" customHeight="1">
      <c r="A149" s="513" t="s">
        <v>201</v>
      </c>
      <c r="B149" s="514"/>
      <c r="C149" s="21">
        <v>552</v>
      </c>
      <c r="D149" s="29">
        <f>SUM(D134:D148)</f>
        <v>528569.82000000007</v>
      </c>
    </row>
    <row r="150" spans="1:4" ht="14.45" customHeight="1">
      <c r="A150" s="517" t="s">
        <v>202</v>
      </c>
      <c r="B150" s="23" t="s">
        <v>386</v>
      </c>
      <c r="C150" s="24">
        <v>10</v>
      </c>
      <c r="D150" s="25">
        <v>4430</v>
      </c>
    </row>
    <row r="151" spans="1:4" ht="14.45" customHeight="1">
      <c r="A151" s="518"/>
      <c r="B151" s="23" t="s">
        <v>203</v>
      </c>
      <c r="C151" s="24">
        <v>732</v>
      </c>
      <c r="D151" s="25">
        <v>719465.79000000074</v>
      </c>
    </row>
    <row r="152" spans="1:4" ht="14.45" customHeight="1">
      <c r="A152" s="518"/>
      <c r="B152" s="23" t="s">
        <v>204</v>
      </c>
      <c r="C152" s="24">
        <v>58</v>
      </c>
      <c r="D152" s="25">
        <v>60774.04</v>
      </c>
    </row>
    <row r="153" spans="1:4" ht="14.45" customHeight="1">
      <c r="A153" s="518"/>
      <c r="B153" s="23" t="s">
        <v>205</v>
      </c>
      <c r="C153" s="24">
        <v>42</v>
      </c>
      <c r="D153" s="25">
        <v>32135.120000000003</v>
      </c>
    </row>
    <row r="154" spans="1:4" ht="14.45" customHeight="1">
      <c r="A154" s="519"/>
      <c r="B154" s="23" t="s">
        <v>206</v>
      </c>
      <c r="C154" s="24">
        <v>17</v>
      </c>
      <c r="D154" s="25">
        <v>13040.830000000002</v>
      </c>
    </row>
    <row r="155" spans="1:4" ht="14.45" customHeight="1">
      <c r="A155" s="522" t="s">
        <v>207</v>
      </c>
      <c r="B155" s="522"/>
      <c r="C155" s="21">
        <v>859</v>
      </c>
      <c r="D155" s="29">
        <f>SUM(D150:D154)</f>
        <v>829845.78000000073</v>
      </c>
    </row>
    <row r="156" spans="1:4">
      <c r="A156" s="517" t="s">
        <v>208</v>
      </c>
      <c r="B156" s="38" t="s">
        <v>387</v>
      </c>
      <c r="C156" s="39">
        <v>65</v>
      </c>
      <c r="D156" s="40">
        <v>28442</v>
      </c>
    </row>
    <row r="157" spans="1:4">
      <c r="A157" s="518"/>
      <c r="B157" s="23" t="s">
        <v>209</v>
      </c>
      <c r="C157" s="24">
        <v>72</v>
      </c>
      <c r="D157" s="25">
        <v>25154.380000000019</v>
      </c>
    </row>
    <row r="158" spans="1:4">
      <c r="A158" s="518"/>
      <c r="B158" s="23" t="s">
        <v>210</v>
      </c>
      <c r="C158" s="24">
        <v>81</v>
      </c>
      <c r="D158" s="25">
        <v>26592.78</v>
      </c>
    </row>
    <row r="159" spans="1:4">
      <c r="A159" s="518"/>
      <c r="B159" s="23" t="s">
        <v>211</v>
      </c>
      <c r="C159" s="24">
        <v>46</v>
      </c>
      <c r="D159" s="25">
        <v>26260</v>
      </c>
    </row>
    <row r="160" spans="1:4">
      <c r="A160" s="518"/>
      <c r="B160" s="23" t="s">
        <v>212</v>
      </c>
      <c r="C160" s="24">
        <v>221</v>
      </c>
      <c r="D160" s="25">
        <v>120003</v>
      </c>
    </row>
    <row r="161" spans="1:4">
      <c r="A161" s="518"/>
      <c r="B161" s="23" t="s">
        <v>388</v>
      </c>
      <c r="C161" s="24">
        <v>15</v>
      </c>
      <c r="D161" s="25">
        <v>12420.080000000002</v>
      </c>
    </row>
    <row r="162" spans="1:4">
      <c r="A162" s="518"/>
      <c r="B162" s="23" t="s">
        <v>213</v>
      </c>
      <c r="C162" s="24">
        <v>101</v>
      </c>
      <c r="D162" s="25">
        <v>72065.749999999985</v>
      </c>
    </row>
    <row r="163" spans="1:4">
      <c r="A163" s="519"/>
      <c r="B163" s="23" t="s">
        <v>389</v>
      </c>
      <c r="C163" s="24">
        <v>18</v>
      </c>
      <c r="D163" s="25">
        <v>6924.49</v>
      </c>
    </row>
    <row r="164" spans="1:4">
      <c r="A164" s="513" t="s">
        <v>214</v>
      </c>
      <c r="B164" s="514"/>
      <c r="C164" s="21">
        <v>619</v>
      </c>
      <c r="D164" s="29">
        <f>SUM(D156:D163)</f>
        <v>317862.48000000004</v>
      </c>
    </row>
    <row r="165" spans="1:4">
      <c r="A165" s="517" t="s">
        <v>215</v>
      </c>
      <c r="B165" s="23" t="s">
        <v>390</v>
      </c>
      <c r="C165" s="24">
        <v>38</v>
      </c>
      <c r="D165" s="25">
        <v>37442.659999999996</v>
      </c>
    </row>
    <row r="166" spans="1:4">
      <c r="A166" s="518"/>
      <c r="B166" s="23" t="s">
        <v>216</v>
      </c>
      <c r="C166" s="24">
        <v>61</v>
      </c>
      <c r="D166" s="25">
        <v>69088.669999999984</v>
      </c>
    </row>
    <row r="167" spans="1:4">
      <c r="A167" s="518"/>
      <c r="B167" s="23" t="s">
        <v>217</v>
      </c>
      <c r="C167" s="24">
        <v>18</v>
      </c>
      <c r="D167" s="25">
        <v>10474.75</v>
      </c>
    </row>
    <row r="168" spans="1:4">
      <c r="A168" s="518"/>
      <c r="B168" s="23" t="s">
        <v>218</v>
      </c>
      <c r="C168" s="24">
        <v>52</v>
      </c>
      <c r="D168" s="25">
        <v>44862.649999999994</v>
      </c>
    </row>
    <row r="169" spans="1:4">
      <c r="A169" s="518"/>
      <c r="B169" s="23" t="s">
        <v>220</v>
      </c>
      <c r="C169" s="24">
        <v>669</v>
      </c>
      <c r="D169" s="25">
        <v>396661.2</v>
      </c>
    </row>
    <row r="170" spans="1:4">
      <c r="A170" s="519"/>
      <c r="B170" s="23" t="s">
        <v>221</v>
      </c>
      <c r="C170" s="24">
        <v>10</v>
      </c>
      <c r="D170" s="25">
        <v>9944.5600000000013</v>
      </c>
    </row>
    <row r="171" spans="1:4">
      <c r="A171" s="513" t="s">
        <v>222</v>
      </c>
      <c r="B171" s="514"/>
      <c r="C171" s="21">
        <v>848</v>
      </c>
      <c r="D171" s="29">
        <f>SUM(D165:D170)</f>
        <v>568474.49</v>
      </c>
    </row>
    <row r="172" spans="1:4">
      <c r="A172" s="517" t="s">
        <v>223</v>
      </c>
      <c r="B172" s="23" t="s">
        <v>224</v>
      </c>
      <c r="C172" s="24">
        <v>10</v>
      </c>
      <c r="D172" s="25">
        <v>8952.130000000001</v>
      </c>
    </row>
    <row r="173" spans="1:4">
      <c r="A173" s="518"/>
      <c r="B173" s="23" t="s">
        <v>225</v>
      </c>
      <c r="C173" s="24">
        <v>13</v>
      </c>
      <c r="D173" s="25">
        <v>13694.9</v>
      </c>
    </row>
    <row r="174" spans="1:4">
      <c r="A174" s="518"/>
      <c r="B174" s="23" t="s">
        <v>391</v>
      </c>
      <c r="C174" s="24">
        <v>4</v>
      </c>
      <c r="D174" s="25">
        <v>3435.53</v>
      </c>
    </row>
    <row r="175" spans="1:4">
      <c r="A175" s="519"/>
      <c r="B175" s="23" t="s">
        <v>392</v>
      </c>
      <c r="C175" s="24">
        <v>11</v>
      </c>
      <c r="D175" s="25">
        <v>6879.7100000000009</v>
      </c>
    </row>
    <row r="176" spans="1:4">
      <c r="A176" s="513" t="s">
        <v>228</v>
      </c>
      <c r="B176" s="514"/>
      <c r="C176" s="21">
        <v>38</v>
      </c>
      <c r="D176" s="29">
        <f>SUM(D172:D175)</f>
        <v>32962.269999999997</v>
      </c>
    </row>
    <row r="177" spans="1:4">
      <c r="A177" s="517" t="s">
        <v>229</v>
      </c>
      <c r="B177" s="23" t="s">
        <v>393</v>
      </c>
      <c r="C177" s="24">
        <v>66</v>
      </c>
      <c r="D177" s="25">
        <v>70436.200000000012</v>
      </c>
    </row>
    <row r="178" spans="1:4">
      <c r="A178" s="518"/>
      <c r="B178" s="23" t="s">
        <v>394</v>
      </c>
      <c r="C178" s="24">
        <v>21</v>
      </c>
      <c r="D178" s="25">
        <v>21688.560000000001</v>
      </c>
    </row>
    <row r="179" spans="1:4">
      <c r="A179" s="518"/>
      <c r="B179" s="23" t="s">
        <v>230</v>
      </c>
      <c r="C179" s="24">
        <v>45</v>
      </c>
      <c r="D179" s="25">
        <v>37918.159999999996</v>
      </c>
    </row>
    <row r="180" spans="1:4">
      <c r="A180" s="518"/>
      <c r="B180" s="23" t="s">
        <v>231</v>
      </c>
      <c r="C180" s="24">
        <v>27</v>
      </c>
      <c r="D180" s="25">
        <v>17166.609999999997</v>
      </c>
    </row>
    <row r="181" spans="1:4">
      <c r="A181" s="518"/>
      <c r="B181" s="23" t="s">
        <v>232</v>
      </c>
      <c r="C181" s="24">
        <v>85</v>
      </c>
      <c r="D181" s="25">
        <v>101915.57999999999</v>
      </c>
    </row>
    <row r="182" spans="1:4">
      <c r="A182" s="518"/>
      <c r="B182" s="23" t="s">
        <v>395</v>
      </c>
      <c r="C182" s="24">
        <v>17</v>
      </c>
      <c r="D182" s="25">
        <v>12607.449999999999</v>
      </c>
    </row>
    <row r="183" spans="1:4">
      <c r="A183" s="518"/>
      <c r="B183" s="23" t="s">
        <v>396</v>
      </c>
      <c r="C183" s="24">
        <v>80</v>
      </c>
      <c r="D183" s="25">
        <v>90685.879999999976</v>
      </c>
    </row>
    <row r="184" spans="1:4">
      <c r="A184" s="518"/>
      <c r="B184" s="23" t="s">
        <v>397</v>
      </c>
      <c r="C184" s="24">
        <v>13</v>
      </c>
      <c r="D184" s="25">
        <v>7404.8099999999995</v>
      </c>
    </row>
    <row r="185" spans="1:4">
      <c r="A185" s="518"/>
      <c r="B185" s="23" t="s">
        <v>233</v>
      </c>
      <c r="C185" s="24">
        <v>14</v>
      </c>
      <c r="D185" s="25">
        <v>8509.75</v>
      </c>
    </row>
    <row r="186" spans="1:4">
      <c r="A186" s="519"/>
      <c r="B186" s="23" t="s">
        <v>398</v>
      </c>
      <c r="C186" s="24">
        <v>5</v>
      </c>
      <c r="D186" s="25">
        <v>3447.11</v>
      </c>
    </row>
    <row r="187" spans="1:4">
      <c r="A187" s="513" t="s">
        <v>234</v>
      </c>
      <c r="B187" s="514"/>
      <c r="C187" s="21">
        <v>373</v>
      </c>
      <c r="D187" s="29">
        <f>SUM(D177:D186)</f>
        <v>371780.10999999993</v>
      </c>
    </row>
    <row r="188" spans="1:4">
      <c r="A188" s="517" t="s">
        <v>235</v>
      </c>
      <c r="B188" s="23" t="s">
        <v>236</v>
      </c>
      <c r="C188" s="24">
        <v>139</v>
      </c>
      <c r="D188" s="25">
        <v>94216.640000000014</v>
      </c>
    </row>
    <row r="189" spans="1:4">
      <c r="A189" s="518"/>
      <c r="B189" s="23" t="s">
        <v>237</v>
      </c>
      <c r="C189" s="24">
        <v>8</v>
      </c>
      <c r="D189" s="25">
        <v>8343.57</v>
      </c>
    </row>
    <row r="190" spans="1:4">
      <c r="A190" s="518"/>
      <c r="B190" s="23" t="s">
        <v>238</v>
      </c>
      <c r="C190" s="24">
        <v>13</v>
      </c>
      <c r="D190" s="25">
        <v>13213.72</v>
      </c>
    </row>
    <row r="191" spans="1:4">
      <c r="A191" s="518"/>
      <c r="B191" s="23" t="s">
        <v>240</v>
      </c>
      <c r="C191" s="24">
        <v>9</v>
      </c>
      <c r="D191" s="25">
        <v>6010.2099999999991</v>
      </c>
    </row>
    <row r="192" spans="1:4">
      <c r="A192" s="518"/>
      <c r="B192" s="23" t="s">
        <v>243</v>
      </c>
      <c r="C192" s="24">
        <v>255</v>
      </c>
      <c r="D192" s="25">
        <v>249497.59999999986</v>
      </c>
    </row>
    <row r="193" spans="1:4">
      <c r="A193" s="518"/>
      <c r="B193" s="23" t="s">
        <v>244</v>
      </c>
      <c r="C193" s="24">
        <v>22</v>
      </c>
      <c r="D193" s="25">
        <v>22851.189999999995</v>
      </c>
    </row>
    <row r="194" spans="1:4">
      <c r="A194" s="518"/>
      <c r="B194" s="23" t="s">
        <v>247</v>
      </c>
      <c r="C194" s="24">
        <v>10</v>
      </c>
      <c r="D194" s="25">
        <v>11562.300000000001</v>
      </c>
    </row>
    <row r="195" spans="1:4">
      <c r="A195" s="519"/>
      <c r="B195" s="23" t="s">
        <v>248</v>
      </c>
      <c r="C195" s="24">
        <v>43</v>
      </c>
      <c r="D195" s="25">
        <v>20725.750000000011</v>
      </c>
    </row>
    <row r="196" spans="1:4">
      <c r="A196" s="513" t="s">
        <v>249</v>
      </c>
      <c r="B196" s="514"/>
      <c r="C196" s="21">
        <v>499</v>
      </c>
      <c r="D196" s="29">
        <f>SUM(D188:D195)</f>
        <v>426420.97999999986</v>
      </c>
    </row>
    <row r="197" spans="1:4">
      <c r="A197" s="517" t="s">
        <v>250</v>
      </c>
      <c r="B197" s="23" t="s">
        <v>251</v>
      </c>
      <c r="C197" s="24">
        <v>35</v>
      </c>
      <c r="D197" s="25">
        <v>16255.729999999996</v>
      </c>
    </row>
    <row r="198" spans="1:4">
      <c r="A198" s="518"/>
      <c r="B198" s="23" t="s">
        <v>252</v>
      </c>
      <c r="C198" s="24">
        <v>4</v>
      </c>
      <c r="D198" s="25">
        <v>5418.38</v>
      </c>
    </row>
    <row r="199" spans="1:4">
      <c r="A199" s="518"/>
      <c r="B199" s="23" t="s">
        <v>255</v>
      </c>
      <c r="C199" s="24">
        <v>14</v>
      </c>
      <c r="D199" s="25">
        <v>7290.44</v>
      </c>
    </row>
    <row r="200" spans="1:4">
      <c r="A200" s="518"/>
      <c r="B200" s="23" t="s">
        <v>399</v>
      </c>
      <c r="C200" s="24">
        <v>14</v>
      </c>
      <c r="D200" s="25">
        <v>10179.509999999998</v>
      </c>
    </row>
    <row r="201" spans="1:4">
      <c r="A201" s="518"/>
      <c r="B201" s="23" t="s">
        <v>257</v>
      </c>
      <c r="C201" s="24">
        <v>34</v>
      </c>
      <c r="D201" s="25">
        <v>22588.03</v>
      </c>
    </row>
    <row r="202" spans="1:4">
      <c r="A202" s="519"/>
      <c r="B202" s="23" t="s">
        <v>261</v>
      </c>
      <c r="C202" s="24">
        <v>3</v>
      </c>
      <c r="D202" s="25">
        <v>1116.28</v>
      </c>
    </row>
    <row r="203" spans="1:4">
      <c r="A203" s="522" t="s">
        <v>265</v>
      </c>
      <c r="B203" s="522"/>
      <c r="C203" s="21">
        <v>104</v>
      </c>
      <c r="D203" s="29">
        <f>SUM(D197:D202)</f>
        <v>62848.369999999995</v>
      </c>
    </row>
    <row r="204" spans="1:4" ht="14.45" customHeight="1">
      <c r="A204" s="517" t="s">
        <v>266</v>
      </c>
      <c r="B204" s="38" t="s">
        <v>267</v>
      </c>
      <c r="C204" s="39">
        <v>7</v>
      </c>
      <c r="D204" s="40">
        <v>9199.08</v>
      </c>
    </row>
    <row r="205" spans="1:4" ht="14.45" customHeight="1">
      <c r="A205" s="518"/>
      <c r="B205" s="23" t="s">
        <v>400</v>
      </c>
      <c r="C205" s="24">
        <v>2</v>
      </c>
      <c r="D205" s="25">
        <v>1571.8200000000002</v>
      </c>
    </row>
    <row r="206" spans="1:4" ht="14.45" customHeight="1">
      <c r="A206" s="518"/>
      <c r="B206" s="23" t="s">
        <v>401</v>
      </c>
      <c r="C206" s="24">
        <v>14</v>
      </c>
      <c r="D206" s="25">
        <v>12369.22</v>
      </c>
    </row>
    <row r="207" spans="1:4" ht="14.45" customHeight="1">
      <c r="A207" s="518"/>
      <c r="B207" s="23" t="s">
        <v>268</v>
      </c>
      <c r="C207" s="24">
        <v>40</v>
      </c>
      <c r="D207" s="25">
        <v>24544.690000000006</v>
      </c>
    </row>
    <row r="208" spans="1:4" ht="14.45" customHeight="1">
      <c r="A208" s="518"/>
      <c r="B208" s="23" t="s">
        <v>402</v>
      </c>
      <c r="C208" s="24">
        <v>96</v>
      </c>
      <c r="D208" s="25">
        <v>82071.759999999995</v>
      </c>
    </row>
    <row r="209" spans="1:4" ht="14.45" customHeight="1">
      <c r="A209" s="518"/>
      <c r="B209" s="23" t="s">
        <v>269</v>
      </c>
      <c r="C209" s="24">
        <v>132</v>
      </c>
      <c r="D209" s="25">
        <v>77377.349999999991</v>
      </c>
    </row>
    <row r="210" spans="1:4" ht="14.45" customHeight="1">
      <c r="A210" s="518"/>
      <c r="B210" s="23" t="s">
        <v>403</v>
      </c>
      <c r="C210" s="24">
        <v>61</v>
      </c>
      <c r="D210" s="25">
        <v>57702.96</v>
      </c>
    </row>
    <row r="211" spans="1:4" ht="14.45" customHeight="1">
      <c r="A211" s="518"/>
      <c r="B211" s="23" t="s">
        <v>270</v>
      </c>
      <c r="C211" s="24">
        <v>1</v>
      </c>
      <c r="D211" s="25">
        <v>1386.1</v>
      </c>
    </row>
    <row r="212" spans="1:4" ht="14.45" customHeight="1">
      <c r="A212" s="518"/>
      <c r="B212" s="23" t="s">
        <v>271</v>
      </c>
      <c r="C212" s="24">
        <v>7</v>
      </c>
      <c r="D212" s="25">
        <v>5905.2799999999988</v>
      </c>
    </row>
    <row r="213" spans="1:4" ht="14.45" customHeight="1">
      <c r="A213" s="519"/>
      <c r="B213" s="23" t="s">
        <v>404</v>
      </c>
      <c r="C213" s="24">
        <v>91</v>
      </c>
      <c r="D213" s="25">
        <v>67093.2</v>
      </c>
    </row>
    <row r="214" spans="1:4" ht="14.45" customHeight="1">
      <c r="A214" s="513" t="s">
        <v>272</v>
      </c>
      <c r="B214" s="514"/>
      <c r="C214" s="21">
        <v>451</v>
      </c>
      <c r="D214" s="29">
        <f>SUM(D204:D213)</f>
        <v>339221.46</v>
      </c>
    </row>
    <row r="215" spans="1:4" ht="14.45" customHeight="1">
      <c r="A215" s="517" t="s">
        <v>273</v>
      </c>
      <c r="B215" s="23" t="s">
        <v>274</v>
      </c>
      <c r="C215" s="24">
        <v>23</v>
      </c>
      <c r="D215" s="25">
        <v>19081.180000000004</v>
      </c>
    </row>
    <row r="216" spans="1:4" ht="14.45" customHeight="1">
      <c r="A216" s="518"/>
      <c r="B216" s="23" t="s">
        <v>405</v>
      </c>
      <c r="C216" s="24">
        <v>21</v>
      </c>
      <c r="D216" s="25">
        <v>19157.620000000003</v>
      </c>
    </row>
    <row r="217" spans="1:4" ht="14.45" customHeight="1">
      <c r="A217" s="518"/>
      <c r="B217" s="23" t="s">
        <v>275</v>
      </c>
      <c r="C217" s="24">
        <v>56</v>
      </c>
      <c r="D217" s="25">
        <v>55033.009999999987</v>
      </c>
    </row>
    <row r="218" spans="1:4" ht="14.45" customHeight="1">
      <c r="A218" s="518"/>
      <c r="B218" s="23" t="s">
        <v>406</v>
      </c>
      <c r="C218" s="24">
        <v>38</v>
      </c>
      <c r="D218" s="25">
        <v>42461.440000000002</v>
      </c>
    </row>
    <row r="219" spans="1:4" ht="14.45" customHeight="1">
      <c r="A219" s="518"/>
      <c r="B219" s="23" t="s">
        <v>407</v>
      </c>
      <c r="C219" s="24">
        <v>47</v>
      </c>
      <c r="D219" s="25">
        <v>42016.789999999994</v>
      </c>
    </row>
    <row r="220" spans="1:4" ht="14.45" customHeight="1">
      <c r="A220" s="518"/>
      <c r="B220" s="23" t="s">
        <v>408</v>
      </c>
      <c r="C220" s="24">
        <v>32</v>
      </c>
      <c r="D220" s="25">
        <v>31404.080000000009</v>
      </c>
    </row>
    <row r="221" spans="1:4" ht="14.45" customHeight="1">
      <c r="A221" s="518"/>
      <c r="B221" s="23" t="s">
        <v>409</v>
      </c>
      <c r="C221" s="24">
        <v>17</v>
      </c>
      <c r="D221" s="25">
        <v>16188.17</v>
      </c>
    </row>
    <row r="222" spans="1:4" ht="14.45" customHeight="1">
      <c r="A222" s="518"/>
      <c r="B222" s="23" t="s">
        <v>410</v>
      </c>
      <c r="C222" s="24">
        <v>103</v>
      </c>
      <c r="D222" s="25">
        <v>94605.160000000018</v>
      </c>
    </row>
    <row r="223" spans="1:4" ht="14.45" customHeight="1">
      <c r="A223" s="519"/>
      <c r="B223" s="23" t="s">
        <v>411</v>
      </c>
      <c r="C223" s="24">
        <v>106</v>
      </c>
      <c r="D223" s="25">
        <v>76529.320000000007</v>
      </c>
    </row>
    <row r="224" spans="1:4" ht="14.45" customHeight="1">
      <c r="A224" s="513" t="s">
        <v>276</v>
      </c>
      <c r="B224" s="514"/>
      <c r="C224" s="21">
        <v>443</v>
      </c>
      <c r="D224" s="29">
        <f>SUM(D215:D223)</f>
        <v>396476.77</v>
      </c>
    </row>
    <row r="225" spans="1:4" ht="14.45" customHeight="1">
      <c r="A225" s="515" t="s">
        <v>277</v>
      </c>
      <c r="B225" s="82" t="s">
        <v>278</v>
      </c>
      <c r="C225" s="24">
        <v>28</v>
      </c>
      <c r="D225" s="25">
        <v>22484.39</v>
      </c>
    </row>
    <row r="226" spans="1:4" ht="14.45" customHeight="1">
      <c r="A226" s="515"/>
      <c r="B226" s="82" t="s">
        <v>279</v>
      </c>
      <c r="C226" s="24">
        <v>107</v>
      </c>
      <c r="D226" s="25">
        <v>62302.23000000001</v>
      </c>
    </row>
    <row r="227" spans="1:4" ht="14.45" customHeight="1">
      <c r="A227" s="515"/>
      <c r="B227" s="82" t="s">
        <v>789</v>
      </c>
      <c r="C227" s="24">
        <v>1</v>
      </c>
      <c r="D227" s="25">
        <v>90</v>
      </c>
    </row>
    <row r="228" spans="1:4" ht="14.45" customHeight="1">
      <c r="A228" s="515"/>
      <c r="B228" s="82" t="s">
        <v>283</v>
      </c>
      <c r="C228" s="24">
        <v>213</v>
      </c>
      <c r="D228" s="25">
        <v>146659.13999999998</v>
      </c>
    </row>
    <row r="229" spans="1:4" ht="14.45" customHeight="1">
      <c r="A229" s="515"/>
      <c r="B229" s="82" t="s">
        <v>285</v>
      </c>
      <c r="C229" s="24">
        <v>312</v>
      </c>
      <c r="D229" s="25">
        <v>245800.4599999999</v>
      </c>
    </row>
    <row r="230" spans="1:4" ht="14.45" customHeight="1">
      <c r="A230" s="513" t="s">
        <v>293</v>
      </c>
      <c r="B230" s="514"/>
      <c r="C230" s="21">
        <v>661</v>
      </c>
      <c r="D230" s="29">
        <f>SUM(D225:D229)</f>
        <v>477336.21999999991</v>
      </c>
    </row>
    <row r="231" spans="1:4" ht="14.45" customHeight="1">
      <c r="A231" s="517" t="s">
        <v>294</v>
      </c>
      <c r="B231" s="23" t="s">
        <v>302</v>
      </c>
      <c r="C231" s="24">
        <v>45</v>
      </c>
      <c r="D231" s="25">
        <v>30576.719999999998</v>
      </c>
    </row>
    <row r="232" spans="1:4" ht="14.45" customHeight="1">
      <c r="A232" s="518"/>
      <c r="B232" s="23" t="s">
        <v>304</v>
      </c>
      <c r="C232" s="24">
        <v>22</v>
      </c>
      <c r="D232" s="25">
        <v>11851.27</v>
      </c>
    </row>
    <row r="233" spans="1:4" ht="14.45" customHeight="1">
      <c r="A233" s="519"/>
      <c r="B233" s="23" t="s">
        <v>305</v>
      </c>
      <c r="C233" s="24">
        <v>2</v>
      </c>
      <c r="D233" s="25">
        <v>2328.16</v>
      </c>
    </row>
    <row r="234" spans="1:4" ht="14.45" customHeight="1">
      <c r="A234" s="513" t="s">
        <v>308</v>
      </c>
      <c r="B234" s="514"/>
      <c r="C234" s="21">
        <v>69</v>
      </c>
      <c r="D234" s="29">
        <f>SUM(D231:D233)</f>
        <v>44756.149999999994</v>
      </c>
    </row>
    <row r="235" spans="1:4" ht="14.45" customHeight="1">
      <c r="A235" s="517" t="s">
        <v>309</v>
      </c>
      <c r="B235" s="23" t="s">
        <v>314</v>
      </c>
      <c r="C235" s="24">
        <v>61</v>
      </c>
      <c r="D235" s="25">
        <v>43095.44</v>
      </c>
    </row>
    <row r="236" spans="1:4" ht="14.45" customHeight="1">
      <c r="A236" s="519"/>
      <c r="B236" s="23" t="s">
        <v>318</v>
      </c>
      <c r="C236" s="24">
        <v>4</v>
      </c>
      <c r="D236" s="25">
        <v>7263.2900000000009</v>
      </c>
    </row>
    <row r="237" spans="1:4" ht="14.45" customHeight="1">
      <c r="A237" s="513" t="s">
        <v>321</v>
      </c>
      <c r="B237" s="514"/>
      <c r="C237" s="21">
        <v>65</v>
      </c>
      <c r="D237" s="29">
        <f>SUM(D235:D236)</f>
        <v>50358.73</v>
      </c>
    </row>
    <row r="238" spans="1:4" ht="14.45" customHeight="1">
      <c r="A238" s="517" t="s">
        <v>322</v>
      </c>
      <c r="B238" s="23" t="s">
        <v>323</v>
      </c>
      <c r="C238" s="24">
        <v>92</v>
      </c>
      <c r="D238" s="25">
        <v>78334.12</v>
      </c>
    </row>
    <row r="239" spans="1:4" ht="14.45" customHeight="1">
      <c r="A239" s="518"/>
      <c r="B239" s="23" t="s">
        <v>324</v>
      </c>
      <c r="C239" s="24">
        <v>1</v>
      </c>
      <c r="D239" s="25">
        <v>869.98</v>
      </c>
    </row>
    <row r="240" spans="1:4" ht="14.45" customHeight="1">
      <c r="A240" s="518"/>
      <c r="B240" s="23" t="s">
        <v>325</v>
      </c>
      <c r="C240" s="24">
        <v>197</v>
      </c>
      <c r="D240" s="25">
        <v>159763.30000000002</v>
      </c>
    </row>
    <row r="241" spans="1:4" ht="14.45" customHeight="1">
      <c r="A241" s="518"/>
      <c r="B241" s="23" t="s">
        <v>326</v>
      </c>
      <c r="C241" s="24">
        <v>36</v>
      </c>
      <c r="D241" s="25">
        <v>25013</v>
      </c>
    </row>
    <row r="242" spans="1:4" ht="14.45" customHeight="1">
      <c r="A242" s="518"/>
      <c r="B242" s="23" t="s">
        <v>328</v>
      </c>
      <c r="C242" s="24">
        <v>7</v>
      </c>
      <c r="D242" s="25">
        <v>2871.55</v>
      </c>
    </row>
    <row r="243" spans="1:4" ht="14.45" customHeight="1">
      <c r="A243" s="518"/>
      <c r="B243" s="23" t="s">
        <v>329</v>
      </c>
      <c r="C243" s="24">
        <v>82</v>
      </c>
      <c r="D243" s="25">
        <v>48321.69999999999</v>
      </c>
    </row>
    <row r="244" spans="1:4" ht="14.45" customHeight="1">
      <c r="A244" s="518"/>
      <c r="B244" s="23" t="s">
        <v>412</v>
      </c>
      <c r="C244" s="24">
        <v>76</v>
      </c>
      <c r="D244" s="25">
        <v>58744.82</v>
      </c>
    </row>
    <row r="245" spans="1:4" ht="14.45" customHeight="1">
      <c r="A245" s="518"/>
      <c r="B245" s="23" t="s">
        <v>333</v>
      </c>
      <c r="C245" s="24">
        <v>4</v>
      </c>
      <c r="D245" s="25">
        <v>3450.21</v>
      </c>
    </row>
    <row r="246" spans="1:4" ht="14.45" customHeight="1">
      <c r="A246" s="518"/>
      <c r="B246" s="23" t="s">
        <v>334</v>
      </c>
      <c r="C246" s="24">
        <v>9</v>
      </c>
      <c r="D246" s="25">
        <v>17624.259999999998</v>
      </c>
    </row>
    <row r="247" spans="1:4" ht="14.45" customHeight="1">
      <c r="A247" s="518"/>
      <c r="B247" s="23" t="s">
        <v>335</v>
      </c>
      <c r="C247" s="24">
        <v>13</v>
      </c>
      <c r="D247" s="25">
        <v>9591.7799999999988</v>
      </c>
    </row>
    <row r="248" spans="1:4" ht="14.45" customHeight="1">
      <c r="A248" s="518"/>
      <c r="B248" s="23" t="s">
        <v>336</v>
      </c>
      <c r="C248" s="24">
        <v>14</v>
      </c>
      <c r="D248" s="25">
        <v>13090.9</v>
      </c>
    </row>
    <row r="249" spans="1:4" ht="14.45" customHeight="1">
      <c r="A249" s="518"/>
      <c r="B249" s="23" t="s">
        <v>337</v>
      </c>
      <c r="C249" s="24">
        <v>27</v>
      </c>
      <c r="D249" s="25">
        <v>15231.45</v>
      </c>
    </row>
    <row r="250" spans="1:4" ht="14.45" customHeight="1">
      <c r="A250" s="518"/>
      <c r="B250" s="23" t="s">
        <v>413</v>
      </c>
      <c r="C250" s="24">
        <v>5</v>
      </c>
      <c r="D250" s="25">
        <v>5791.1</v>
      </c>
    </row>
    <row r="251" spans="1:4" ht="14.45" customHeight="1">
      <c r="A251" s="518"/>
      <c r="B251" s="23" t="s">
        <v>338</v>
      </c>
      <c r="C251" s="24">
        <v>36</v>
      </c>
      <c r="D251" s="25">
        <v>37555.990000000005</v>
      </c>
    </row>
    <row r="252" spans="1:4" ht="14.45" customHeight="1">
      <c r="A252" s="519"/>
      <c r="B252" s="23" t="s">
        <v>339</v>
      </c>
      <c r="C252" s="24">
        <v>391</v>
      </c>
      <c r="D252" s="25">
        <v>431218.38999999972</v>
      </c>
    </row>
    <row r="253" spans="1:4" ht="14.45" customHeight="1">
      <c r="A253" s="513" t="s">
        <v>340</v>
      </c>
      <c r="B253" s="514"/>
      <c r="C253" s="21">
        <v>990</v>
      </c>
      <c r="D253" s="29">
        <f>SUM(D238:D252)</f>
        <v>907472.54999999981</v>
      </c>
    </row>
    <row r="254" spans="1:4">
      <c r="A254" s="513" t="s">
        <v>341</v>
      </c>
      <c r="B254" s="514"/>
      <c r="C254" s="21">
        <v>11465</v>
      </c>
      <c r="D254" s="29">
        <f>'ANEXO IV'!E2476</f>
        <v>9509040.6500000004</v>
      </c>
    </row>
    <row r="255" spans="1:4">
      <c r="A255" s="41" t="s">
        <v>414</v>
      </c>
    </row>
  </sheetData>
  <mergeCells count="61">
    <mergeCell ref="A253:B253"/>
    <mergeCell ref="A234:B234"/>
    <mergeCell ref="A235:A236"/>
    <mergeCell ref="A237:B237"/>
    <mergeCell ref="A238:A252"/>
    <mergeCell ref="A214:B214"/>
    <mergeCell ref="A225:A229"/>
    <mergeCell ref="A230:B230"/>
    <mergeCell ref="A231:A233"/>
    <mergeCell ref="A2:D2"/>
    <mergeCell ref="A4:D4"/>
    <mergeCell ref="A215:A223"/>
    <mergeCell ref="A224:B224"/>
    <mergeCell ref="A165:A170"/>
    <mergeCell ref="A171:B171"/>
    <mergeCell ref="A172:A175"/>
    <mergeCell ref="A176:B176"/>
    <mergeCell ref="A177:A186"/>
    <mergeCell ref="A187:B187"/>
    <mergeCell ref="A134:A148"/>
    <mergeCell ref="A149:B149"/>
    <mergeCell ref="A188:A195"/>
    <mergeCell ref="A196:B196"/>
    <mergeCell ref="A197:A202"/>
    <mergeCell ref="A203:B203"/>
    <mergeCell ref="A204:A213"/>
    <mergeCell ref="A89:B89"/>
    <mergeCell ref="A90:A101"/>
    <mergeCell ref="A102:B102"/>
    <mergeCell ref="A103:A104"/>
    <mergeCell ref="A164:B164"/>
    <mergeCell ref="A106:A115"/>
    <mergeCell ref="A116:B116"/>
    <mergeCell ref="A117:A123"/>
    <mergeCell ref="A124:B124"/>
    <mergeCell ref="A125:A132"/>
    <mergeCell ref="A133:B133"/>
    <mergeCell ref="A150:A154"/>
    <mergeCell ref="A155:B155"/>
    <mergeCell ref="A156:A163"/>
    <mergeCell ref="A65:A75"/>
    <mergeCell ref="A76:B76"/>
    <mergeCell ref="A77:A81"/>
    <mergeCell ref="A82:B82"/>
    <mergeCell ref="A83:A88"/>
    <mergeCell ref="A254:B254"/>
    <mergeCell ref="A46:A54"/>
    <mergeCell ref="A5:D5"/>
    <mergeCell ref="A8:A17"/>
    <mergeCell ref="A18:B18"/>
    <mergeCell ref="A19:A28"/>
    <mergeCell ref="A29:B29"/>
    <mergeCell ref="A30:A33"/>
    <mergeCell ref="A34:B34"/>
    <mergeCell ref="A35:A39"/>
    <mergeCell ref="A40:B40"/>
    <mergeCell ref="A41:A44"/>
    <mergeCell ref="A45:B45"/>
    <mergeCell ref="A105:B105"/>
    <mergeCell ref="A55:A63"/>
    <mergeCell ref="A64:B64"/>
  </mergeCells>
  <pageMargins left="0.19685039370078741" right="0.19685039370078741" top="0.39370078740157483" bottom="0.19685039370078741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476"/>
  <sheetViews>
    <sheetView workbookViewId="0">
      <selection activeCell="A4" sqref="A4:E4"/>
    </sheetView>
  </sheetViews>
  <sheetFormatPr defaultRowHeight="15"/>
  <cols>
    <col min="1" max="1" width="29.85546875" style="46" bestFit="1" customWidth="1"/>
    <col min="2" max="2" width="33.140625" style="46" bestFit="1" customWidth="1"/>
    <col min="3" max="3" width="73.140625" customWidth="1"/>
    <col min="4" max="4" width="13.5703125" style="42" customWidth="1"/>
    <col min="5" max="5" width="19.85546875" style="43" customWidth="1"/>
    <col min="6" max="6" width="9.5703125" bestFit="1" customWidth="1"/>
    <col min="7" max="7" width="12.28515625" bestFit="1" customWidth="1"/>
    <col min="8" max="8" width="9.5703125" bestFit="1" customWidth="1"/>
    <col min="257" max="257" width="29.85546875" bestFit="1" customWidth="1"/>
    <col min="258" max="258" width="33.140625" bestFit="1" customWidth="1"/>
    <col min="259" max="259" width="82.42578125" customWidth="1"/>
    <col min="260" max="260" width="13.5703125" customWidth="1"/>
    <col min="261" max="261" width="19.85546875" customWidth="1"/>
    <col min="513" max="513" width="29.85546875" bestFit="1" customWidth="1"/>
    <col min="514" max="514" width="33.140625" bestFit="1" customWidth="1"/>
    <col min="515" max="515" width="82.42578125" customWidth="1"/>
    <col min="516" max="516" width="13.5703125" customWidth="1"/>
    <col min="517" max="517" width="19.85546875" customWidth="1"/>
    <col min="769" max="769" width="29.85546875" bestFit="1" customWidth="1"/>
    <col min="770" max="770" width="33.140625" bestFit="1" customWidth="1"/>
    <col min="771" max="771" width="82.42578125" customWidth="1"/>
    <col min="772" max="772" width="13.5703125" customWidth="1"/>
    <col min="773" max="773" width="19.85546875" customWidth="1"/>
    <col min="1025" max="1025" width="29.85546875" bestFit="1" customWidth="1"/>
    <col min="1026" max="1026" width="33.140625" bestFit="1" customWidth="1"/>
    <col min="1027" max="1027" width="82.42578125" customWidth="1"/>
    <col min="1028" max="1028" width="13.5703125" customWidth="1"/>
    <col min="1029" max="1029" width="19.85546875" customWidth="1"/>
    <col min="1281" max="1281" width="29.85546875" bestFit="1" customWidth="1"/>
    <col min="1282" max="1282" width="33.140625" bestFit="1" customWidth="1"/>
    <col min="1283" max="1283" width="82.42578125" customWidth="1"/>
    <col min="1284" max="1284" width="13.5703125" customWidth="1"/>
    <col min="1285" max="1285" width="19.85546875" customWidth="1"/>
    <col min="1537" max="1537" width="29.85546875" bestFit="1" customWidth="1"/>
    <col min="1538" max="1538" width="33.140625" bestFit="1" customWidth="1"/>
    <col min="1539" max="1539" width="82.42578125" customWidth="1"/>
    <col min="1540" max="1540" width="13.5703125" customWidth="1"/>
    <col min="1541" max="1541" width="19.85546875" customWidth="1"/>
    <col min="1793" max="1793" width="29.85546875" bestFit="1" customWidth="1"/>
    <col min="1794" max="1794" width="33.140625" bestFit="1" customWidth="1"/>
    <col min="1795" max="1795" width="82.42578125" customWidth="1"/>
    <col min="1796" max="1796" width="13.5703125" customWidth="1"/>
    <col min="1797" max="1797" width="19.85546875" customWidth="1"/>
    <col min="2049" max="2049" width="29.85546875" bestFit="1" customWidth="1"/>
    <col min="2050" max="2050" width="33.140625" bestFit="1" customWidth="1"/>
    <col min="2051" max="2051" width="82.42578125" customWidth="1"/>
    <col min="2052" max="2052" width="13.5703125" customWidth="1"/>
    <col min="2053" max="2053" width="19.85546875" customWidth="1"/>
    <col min="2305" max="2305" width="29.85546875" bestFit="1" customWidth="1"/>
    <col min="2306" max="2306" width="33.140625" bestFit="1" customWidth="1"/>
    <col min="2307" max="2307" width="82.42578125" customWidth="1"/>
    <col min="2308" max="2308" width="13.5703125" customWidth="1"/>
    <col min="2309" max="2309" width="19.85546875" customWidth="1"/>
    <col min="2561" max="2561" width="29.85546875" bestFit="1" customWidth="1"/>
    <col min="2562" max="2562" width="33.140625" bestFit="1" customWidth="1"/>
    <col min="2563" max="2563" width="82.42578125" customWidth="1"/>
    <col min="2564" max="2564" width="13.5703125" customWidth="1"/>
    <col min="2565" max="2565" width="19.85546875" customWidth="1"/>
    <col min="2817" max="2817" width="29.85546875" bestFit="1" customWidth="1"/>
    <col min="2818" max="2818" width="33.140625" bestFit="1" customWidth="1"/>
    <col min="2819" max="2819" width="82.42578125" customWidth="1"/>
    <col min="2820" max="2820" width="13.5703125" customWidth="1"/>
    <col min="2821" max="2821" width="19.85546875" customWidth="1"/>
    <col min="3073" max="3073" width="29.85546875" bestFit="1" customWidth="1"/>
    <col min="3074" max="3074" width="33.140625" bestFit="1" customWidth="1"/>
    <col min="3075" max="3075" width="82.42578125" customWidth="1"/>
    <col min="3076" max="3076" width="13.5703125" customWidth="1"/>
    <col min="3077" max="3077" width="19.85546875" customWidth="1"/>
    <col min="3329" max="3329" width="29.85546875" bestFit="1" customWidth="1"/>
    <col min="3330" max="3330" width="33.140625" bestFit="1" customWidth="1"/>
    <col min="3331" max="3331" width="82.42578125" customWidth="1"/>
    <col min="3332" max="3332" width="13.5703125" customWidth="1"/>
    <col min="3333" max="3333" width="19.85546875" customWidth="1"/>
    <col min="3585" max="3585" width="29.85546875" bestFit="1" customWidth="1"/>
    <col min="3586" max="3586" width="33.140625" bestFit="1" customWidth="1"/>
    <col min="3587" max="3587" width="82.42578125" customWidth="1"/>
    <col min="3588" max="3588" width="13.5703125" customWidth="1"/>
    <col min="3589" max="3589" width="19.85546875" customWidth="1"/>
    <col min="3841" max="3841" width="29.85546875" bestFit="1" customWidth="1"/>
    <col min="3842" max="3842" width="33.140625" bestFit="1" customWidth="1"/>
    <col min="3843" max="3843" width="82.42578125" customWidth="1"/>
    <col min="3844" max="3844" width="13.5703125" customWidth="1"/>
    <col min="3845" max="3845" width="19.85546875" customWidth="1"/>
    <col min="4097" max="4097" width="29.85546875" bestFit="1" customWidth="1"/>
    <col min="4098" max="4098" width="33.140625" bestFit="1" customWidth="1"/>
    <col min="4099" max="4099" width="82.42578125" customWidth="1"/>
    <col min="4100" max="4100" width="13.5703125" customWidth="1"/>
    <col min="4101" max="4101" width="19.85546875" customWidth="1"/>
    <col min="4353" max="4353" width="29.85546875" bestFit="1" customWidth="1"/>
    <col min="4354" max="4354" width="33.140625" bestFit="1" customWidth="1"/>
    <col min="4355" max="4355" width="82.42578125" customWidth="1"/>
    <col min="4356" max="4356" width="13.5703125" customWidth="1"/>
    <col min="4357" max="4357" width="19.85546875" customWidth="1"/>
    <col min="4609" max="4609" width="29.85546875" bestFit="1" customWidth="1"/>
    <col min="4610" max="4610" width="33.140625" bestFit="1" customWidth="1"/>
    <col min="4611" max="4611" width="82.42578125" customWidth="1"/>
    <col min="4612" max="4612" width="13.5703125" customWidth="1"/>
    <col min="4613" max="4613" width="19.85546875" customWidth="1"/>
    <col min="4865" max="4865" width="29.85546875" bestFit="1" customWidth="1"/>
    <col min="4866" max="4866" width="33.140625" bestFit="1" customWidth="1"/>
    <col min="4867" max="4867" width="82.42578125" customWidth="1"/>
    <col min="4868" max="4868" width="13.5703125" customWidth="1"/>
    <col min="4869" max="4869" width="19.85546875" customWidth="1"/>
    <col min="5121" max="5121" width="29.85546875" bestFit="1" customWidth="1"/>
    <col min="5122" max="5122" width="33.140625" bestFit="1" customWidth="1"/>
    <col min="5123" max="5123" width="82.42578125" customWidth="1"/>
    <col min="5124" max="5124" width="13.5703125" customWidth="1"/>
    <col min="5125" max="5125" width="19.85546875" customWidth="1"/>
    <col min="5377" max="5377" width="29.85546875" bestFit="1" customWidth="1"/>
    <col min="5378" max="5378" width="33.140625" bestFit="1" customWidth="1"/>
    <col min="5379" max="5379" width="82.42578125" customWidth="1"/>
    <col min="5380" max="5380" width="13.5703125" customWidth="1"/>
    <col min="5381" max="5381" width="19.85546875" customWidth="1"/>
    <col min="5633" max="5633" width="29.85546875" bestFit="1" customWidth="1"/>
    <col min="5634" max="5634" width="33.140625" bestFit="1" customWidth="1"/>
    <col min="5635" max="5635" width="82.42578125" customWidth="1"/>
    <col min="5636" max="5636" width="13.5703125" customWidth="1"/>
    <col min="5637" max="5637" width="19.85546875" customWidth="1"/>
    <col min="5889" max="5889" width="29.85546875" bestFit="1" customWidth="1"/>
    <col min="5890" max="5890" width="33.140625" bestFit="1" customWidth="1"/>
    <col min="5891" max="5891" width="82.42578125" customWidth="1"/>
    <col min="5892" max="5892" width="13.5703125" customWidth="1"/>
    <col min="5893" max="5893" width="19.85546875" customWidth="1"/>
    <col min="6145" max="6145" width="29.85546875" bestFit="1" customWidth="1"/>
    <col min="6146" max="6146" width="33.140625" bestFit="1" customWidth="1"/>
    <col min="6147" max="6147" width="82.42578125" customWidth="1"/>
    <col min="6148" max="6148" width="13.5703125" customWidth="1"/>
    <col min="6149" max="6149" width="19.85546875" customWidth="1"/>
    <col min="6401" max="6401" width="29.85546875" bestFit="1" customWidth="1"/>
    <col min="6402" max="6402" width="33.140625" bestFit="1" customWidth="1"/>
    <col min="6403" max="6403" width="82.42578125" customWidth="1"/>
    <col min="6404" max="6404" width="13.5703125" customWidth="1"/>
    <col min="6405" max="6405" width="19.85546875" customWidth="1"/>
    <col min="6657" max="6657" width="29.85546875" bestFit="1" customWidth="1"/>
    <col min="6658" max="6658" width="33.140625" bestFit="1" customWidth="1"/>
    <col min="6659" max="6659" width="82.42578125" customWidth="1"/>
    <col min="6660" max="6660" width="13.5703125" customWidth="1"/>
    <col min="6661" max="6661" width="19.85546875" customWidth="1"/>
    <col min="6913" max="6913" width="29.85546875" bestFit="1" customWidth="1"/>
    <col min="6914" max="6914" width="33.140625" bestFit="1" customWidth="1"/>
    <col min="6915" max="6915" width="82.42578125" customWidth="1"/>
    <col min="6916" max="6916" width="13.5703125" customWidth="1"/>
    <col min="6917" max="6917" width="19.85546875" customWidth="1"/>
    <col min="7169" max="7169" width="29.85546875" bestFit="1" customWidth="1"/>
    <col min="7170" max="7170" width="33.140625" bestFit="1" customWidth="1"/>
    <col min="7171" max="7171" width="82.42578125" customWidth="1"/>
    <col min="7172" max="7172" width="13.5703125" customWidth="1"/>
    <col min="7173" max="7173" width="19.85546875" customWidth="1"/>
    <col min="7425" max="7425" width="29.85546875" bestFit="1" customWidth="1"/>
    <col min="7426" max="7426" width="33.140625" bestFit="1" customWidth="1"/>
    <col min="7427" max="7427" width="82.42578125" customWidth="1"/>
    <col min="7428" max="7428" width="13.5703125" customWidth="1"/>
    <col min="7429" max="7429" width="19.85546875" customWidth="1"/>
    <col min="7681" max="7681" width="29.85546875" bestFit="1" customWidth="1"/>
    <col min="7682" max="7682" width="33.140625" bestFit="1" customWidth="1"/>
    <col min="7683" max="7683" width="82.42578125" customWidth="1"/>
    <col min="7684" max="7684" width="13.5703125" customWidth="1"/>
    <col min="7685" max="7685" width="19.85546875" customWidth="1"/>
    <col min="7937" max="7937" width="29.85546875" bestFit="1" customWidth="1"/>
    <col min="7938" max="7938" width="33.140625" bestFit="1" customWidth="1"/>
    <col min="7939" max="7939" width="82.42578125" customWidth="1"/>
    <col min="7940" max="7940" width="13.5703125" customWidth="1"/>
    <col min="7941" max="7941" width="19.85546875" customWidth="1"/>
    <col min="8193" max="8193" width="29.85546875" bestFit="1" customWidth="1"/>
    <col min="8194" max="8194" width="33.140625" bestFit="1" customWidth="1"/>
    <col min="8195" max="8195" width="82.42578125" customWidth="1"/>
    <col min="8196" max="8196" width="13.5703125" customWidth="1"/>
    <col min="8197" max="8197" width="19.85546875" customWidth="1"/>
    <col min="8449" max="8449" width="29.85546875" bestFit="1" customWidth="1"/>
    <col min="8450" max="8450" width="33.140625" bestFit="1" customWidth="1"/>
    <col min="8451" max="8451" width="82.42578125" customWidth="1"/>
    <col min="8452" max="8452" width="13.5703125" customWidth="1"/>
    <col min="8453" max="8453" width="19.85546875" customWidth="1"/>
    <col min="8705" max="8705" width="29.85546875" bestFit="1" customWidth="1"/>
    <col min="8706" max="8706" width="33.140625" bestFit="1" customWidth="1"/>
    <col min="8707" max="8707" width="82.42578125" customWidth="1"/>
    <col min="8708" max="8708" width="13.5703125" customWidth="1"/>
    <col min="8709" max="8709" width="19.85546875" customWidth="1"/>
    <col min="8961" max="8961" width="29.85546875" bestFit="1" customWidth="1"/>
    <col min="8962" max="8962" width="33.140625" bestFit="1" customWidth="1"/>
    <col min="8963" max="8963" width="82.42578125" customWidth="1"/>
    <col min="8964" max="8964" width="13.5703125" customWidth="1"/>
    <col min="8965" max="8965" width="19.85546875" customWidth="1"/>
    <col min="9217" max="9217" width="29.85546875" bestFit="1" customWidth="1"/>
    <col min="9218" max="9218" width="33.140625" bestFit="1" customWidth="1"/>
    <col min="9219" max="9219" width="82.42578125" customWidth="1"/>
    <col min="9220" max="9220" width="13.5703125" customWidth="1"/>
    <col min="9221" max="9221" width="19.85546875" customWidth="1"/>
    <col min="9473" max="9473" width="29.85546875" bestFit="1" customWidth="1"/>
    <col min="9474" max="9474" width="33.140625" bestFit="1" customWidth="1"/>
    <col min="9475" max="9475" width="82.42578125" customWidth="1"/>
    <col min="9476" max="9476" width="13.5703125" customWidth="1"/>
    <col min="9477" max="9477" width="19.85546875" customWidth="1"/>
    <col min="9729" max="9729" width="29.85546875" bestFit="1" customWidth="1"/>
    <col min="9730" max="9730" width="33.140625" bestFit="1" customWidth="1"/>
    <col min="9731" max="9731" width="82.42578125" customWidth="1"/>
    <col min="9732" max="9732" width="13.5703125" customWidth="1"/>
    <col min="9733" max="9733" width="19.85546875" customWidth="1"/>
    <col min="9985" max="9985" width="29.85546875" bestFit="1" customWidth="1"/>
    <col min="9986" max="9986" width="33.140625" bestFit="1" customWidth="1"/>
    <col min="9987" max="9987" width="82.42578125" customWidth="1"/>
    <col min="9988" max="9988" width="13.5703125" customWidth="1"/>
    <col min="9989" max="9989" width="19.85546875" customWidth="1"/>
    <col min="10241" max="10241" width="29.85546875" bestFit="1" customWidth="1"/>
    <col min="10242" max="10242" width="33.140625" bestFit="1" customWidth="1"/>
    <col min="10243" max="10243" width="82.42578125" customWidth="1"/>
    <col min="10244" max="10244" width="13.5703125" customWidth="1"/>
    <col min="10245" max="10245" width="19.85546875" customWidth="1"/>
    <col min="10497" max="10497" width="29.85546875" bestFit="1" customWidth="1"/>
    <col min="10498" max="10498" width="33.140625" bestFit="1" customWidth="1"/>
    <col min="10499" max="10499" width="82.42578125" customWidth="1"/>
    <col min="10500" max="10500" width="13.5703125" customWidth="1"/>
    <col min="10501" max="10501" width="19.85546875" customWidth="1"/>
    <col min="10753" max="10753" width="29.85546875" bestFit="1" customWidth="1"/>
    <col min="10754" max="10754" width="33.140625" bestFit="1" customWidth="1"/>
    <col min="10755" max="10755" width="82.42578125" customWidth="1"/>
    <col min="10756" max="10756" width="13.5703125" customWidth="1"/>
    <col min="10757" max="10757" width="19.85546875" customWidth="1"/>
    <col min="11009" max="11009" width="29.85546875" bestFit="1" customWidth="1"/>
    <col min="11010" max="11010" width="33.140625" bestFit="1" customWidth="1"/>
    <col min="11011" max="11011" width="82.42578125" customWidth="1"/>
    <col min="11012" max="11012" width="13.5703125" customWidth="1"/>
    <col min="11013" max="11013" width="19.85546875" customWidth="1"/>
    <col min="11265" max="11265" width="29.85546875" bestFit="1" customWidth="1"/>
    <col min="11266" max="11266" width="33.140625" bestFit="1" customWidth="1"/>
    <col min="11267" max="11267" width="82.42578125" customWidth="1"/>
    <col min="11268" max="11268" width="13.5703125" customWidth="1"/>
    <col min="11269" max="11269" width="19.85546875" customWidth="1"/>
    <col min="11521" max="11521" width="29.85546875" bestFit="1" customWidth="1"/>
    <col min="11522" max="11522" width="33.140625" bestFit="1" customWidth="1"/>
    <col min="11523" max="11523" width="82.42578125" customWidth="1"/>
    <col min="11524" max="11524" width="13.5703125" customWidth="1"/>
    <col min="11525" max="11525" width="19.85546875" customWidth="1"/>
    <col min="11777" max="11777" width="29.85546875" bestFit="1" customWidth="1"/>
    <col min="11778" max="11778" width="33.140625" bestFit="1" customWidth="1"/>
    <col min="11779" max="11779" width="82.42578125" customWidth="1"/>
    <col min="11780" max="11780" width="13.5703125" customWidth="1"/>
    <col min="11781" max="11781" width="19.85546875" customWidth="1"/>
    <col min="12033" max="12033" width="29.85546875" bestFit="1" customWidth="1"/>
    <col min="12034" max="12034" width="33.140625" bestFit="1" customWidth="1"/>
    <col min="12035" max="12035" width="82.42578125" customWidth="1"/>
    <col min="12036" max="12036" width="13.5703125" customWidth="1"/>
    <col min="12037" max="12037" width="19.85546875" customWidth="1"/>
    <col min="12289" max="12289" width="29.85546875" bestFit="1" customWidth="1"/>
    <col min="12290" max="12290" width="33.140625" bestFit="1" customWidth="1"/>
    <col min="12291" max="12291" width="82.42578125" customWidth="1"/>
    <col min="12292" max="12292" width="13.5703125" customWidth="1"/>
    <col min="12293" max="12293" width="19.85546875" customWidth="1"/>
    <col min="12545" max="12545" width="29.85546875" bestFit="1" customWidth="1"/>
    <col min="12546" max="12546" width="33.140625" bestFit="1" customWidth="1"/>
    <col min="12547" max="12547" width="82.42578125" customWidth="1"/>
    <col min="12548" max="12548" width="13.5703125" customWidth="1"/>
    <col min="12549" max="12549" width="19.85546875" customWidth="1"/>
    <col min="12801" max="12801" width="29.85546875" bestFit="1" customWidth="1"/>
    <col min="12802" max="12802" width="33.140625" bestFit="1" customWidth="1"/>
    <col min="12803" max="12803" width="82.42578125" customWidth="1"/>
    <col min="12804" max="12804" width="13.5703125" customWidth="1"/>
    <col min="12805" max="12805" width="19.85546875" customWidth="1"/>
    <col min="13057" max="13057" width="29.85546875" bestFit="1" customWidth="1"/>
    <col min="13058" max="13058" width="33.140625" bestFit="1" customWidth="1"/>
    <col min="13059" max="13059" width="82.42578125" customWidth="1"/>
    <col min="13060" max="13060" width="13.5703125" customWidth="1"/>
    <col min="13061" max="13061" width="19.85546875" customWidth="1"/>
    <col min="13313" max="13313" width="29.85546875" bestFit="1" customWidth="1"/>
    <col min="13314" max="13314" width="33.140625" bestFit="1" customWidth="1"/>
    <col min="13315" max="13315" width="82.42578125" customWidth="1"/>
    <col min="13316" max="13316" width="13.5703125" customWidth="1"/>
    <col min="13317" max="13317" width="19.85546875" customWidth="1"/>
    <col min="13569" max="13569" width="29.85546875" bestFit="1" customWidth="1"/>
    <col min="13570" max="13570" width="33.140625" bestFit="1" customWidth="1"/>
    <col min="13571" max="13571" width="82.42578125" customWidth="1"/>
    <col min="13572" max="13572" width="13.5703125" customWidth="1"/>
    <col min="13573" max="13573" width="19.85546875" customWidth="1"/>
    <col min="13825" max="13825" width="29.85546875" bestFit="1" customWidth="1"/>
    <col min="13826" max="13826" width="33.140625" bestFit="1" customWidth="1"/>
    <col min="13827" max="13827" width="82.42578125" customWidth="1"/>
    <col min="13828" max="13828" width="13.5703125" customWidth="1"/>
    <col min="13829" max="13829" width="19.85546875" customWidth="1"/>
    <col min="14081" max="14081" width="29.85546875" bestFit="1" customWidth="1"/>
    <col min="14082" max="14082" width="33.140625" bestFit="1" customWidth="1"/>
    <col min="14083" max="14083" width="82.42578125" customWidth="1"/>
    <col min="14084" max="14084" width="13.5703125" customWidth="1"/>
    <col min="14085" max="14085" width="19.85546875" customWidth="1"/>
    <col min="14337" max="14337" width="29.85546875" bestFit="1" customWidth="1"/>
    <col min="14338" max="14338" width="33.140625" bestFit="1" customWidth="1"/>
    <col min="14339" max="14339" width="82.42578125" customWidth="1"/>
    <col min="14340" max="14340" width="13.5703125" customWidth="1"/>
    <col min="14341" max="14341" width="19.85546875" customWidth="1"/>
    <col min="14593" max="14593" width="29.85546875" bestFit="1" customWidth="1"/>
    <col min="14594" max="14594" width="33.140625" bestFit="1" customWidth="1"/>
    <col min="14595" max="14595" width="82.42578125" customWidth="1"/>
    <col min="14596" max="14596" width="13.5703125" customWidth="1"/>
    <col min="14597" max="14597" width="19.85546875" customWidth="1"/>
    <col min="14849" max="14849" width="29.85546875" bestFit="1" customWidth="1"/>
    <col min="14850" max="14850" width="33.140625" bestFit="1" customWidth="1"/>
    <col min="14851" max="14851" width="82.42578125" customWidth="1"/>
    <col min="14852" max="14852" width="13.5703125" customWidth="1"/>
    <col min="14853" max="14853" width="19.85546875" customWidth="1"/>
    <col min="15105" max="15105" width="29.85546875" bestFit="1" customWidth="1"/>
    <col min="15106" max="15106" width="33.140625" bestFit="1" customWidth="1"/>
    <col min="15107" max="15107" width="82.42578125" customWidth="1"/>
    <col min="15108" max="15108" width="13.5703125" customWidth="1"/>
    <col min="15109" max="15109" width="19.85546875" customWidth="1"/>
    <col min="15361" max="15361" width="29.85546875" bestFit="1" customWidth="1"/>
    <col min="15362" max="15362" width="33.140625" bestFit="1" customWidth="1"/>
    <col min="15363" max="15363" width="82.42578125" customWidth="1"/>
    <col min="15364" max="15364" width="13.5703125" customWidth="1"/>
    <col min="15365" max="15365" width="19.85546875" customWidth="1"/>
    <col min="15617" max="15617" width="29.85546875" bestFit="1" customWidth="1"/>
    <col min="15618" max="15618" width="33.140625" bestFit="1" customWidth="1"/>
    <col min="15619" max="15619" width="82.42578125" customWidth="1"/>
    <col min="15620" max="15620" width="13.5703125" customWidth="1"/>
    <col min="15621" max="15621" width="19.85546875" customWidth="1"/>
    <col min="15873" max="15873" width="29.85546875" bestFit="1" customWidth="1"/>
    <col min="15874" max="15874" width="33.140625" bestFit="1" customWidth="1"/>
    <col min="15875" max="15875" width="82.42578125" customWidth="1"/>
    <col min="15876" max="15876" width="13.5703125" customWidth="1"/>
    <col min="15877" max="15877" width="19.85546875" customWidth="1"/>
    <col min="16129" max="16129" width="29.85546875" bestFit="1" customWidth="1"/>
    <col min="16130" max="16130" width="33.140625" bestFit="1" customWidth="1"/>
    <col min="16131" max="16131" width="82.42578125" customWidth="1"/>
    <col min="16132" max="16132" width="13.5703125" customWidth="1"/>
    <col min="16133" max="16133" width="19.85546875" customWidth="1"/>
  </cols>
  <sheetData>
    <row r="2" spans="1:5" ht="15.75">
      <c r="A2" s="525" t="s">
        <v>1024</v>
      </c>
      <c r="B2" s="525"/>
      <c r="C2" s="525"/>
      <c r="D2" s="525"/>
    </row>
    <row r="3" spans="1:5" ht="15.75">
      <c r="A3" s="75"/>
      <c r="B3" s="75"/>
      <c r="C3" s="75"/>
      <c r="D3" s="75"/>
    </row>
    <row r="4" spans="1:5" ht="18.75">
      <c r="A4" s="528" t="s">
        <v>1027</v>
      </c>
      <c r="B4" s="528"/>
      <c r="C4" s="528"/>
      <c r="D4" s="528"/>
      <c r="E4" s="528"/>
    </row>
    <row r="5" spans="1:5" ht="18.75">
      <c r="A5" s="504" t="s">
        <v>830</v>
      </c>
      <c r="B5" s="504"/>
      <c r="C5" s="504"/>
      <c r="D5" s="504"/>
      <c r="E5" s="504"/>
    </row>
    <row r="7" spans="1:5">
      <c r="A7" s="20" t="s">
        <v>343</v>
      </c>
      <c r="B7" s="20" t="s">
        <v>344</v>
      </c>
      <c r="C7" s="37" t="s">
        <v>415</v>
      </c>
      <c r="D7" s="21" t="s">
        <v>416</v>
      </c>
      <c r="E7" s="22" t="s">
        <v>417</v>
      </c>
    </row>
    <row r="8" spans="1:5">
      <c r="A8" s="517" t="s">
        <v>9</v>
      </c>
      <c r="B8" s="517" t="s">
        <v>10</v>
      </c>
      <c r="C8" s="23" t="s">
        <v>418</v>
      </c>
      <c r="D8" s="24">
        <v>1</v>
      </c>
      <c r="E8" s="25">
        <v>613.14</v>
      </c>
    </row>
    <row r="9" spans="1:5">
      <c r="A9" s="518"/>
      <c r="B9" s="518"/>
      <c r="C9" s="23" t="s">
        <v>419</v>
      </c>
      <c r="D9" s="24">
        <v>2</v>
      </c>
      <c r="E9" s="25">
        <v>2783.08</v>
      </c>
    </row>
    <row r="10" spans="1:5">
      <c r="A10" s="518"/>
      <c r="B10" s="518"/>
      <c r="C10" s="23" t="s">
        <v>420</v>
      </c>
      <c r="D10" s="24">
        <v>2</v>
      </c>
      <c r="E10" s="25">
        <v>1263.76</v>
      </c>
    </row>
    <row r="11" spans="1:5">
      <c r="A11" s="518"/>
      <c r="B11" s="518"/>
      <c r="C11" s="23" t="s">
        <v>421</v>
      </c>
      <c r="D11" s="24">
        <v>1</v>
      </c>
      <c r="E11" s="25">
        <v>1079.8400000000001</v>
      </c>
    </row>
    <row r="12" spans="1:5">
      <c r="A12" s="518"/>
      <c r="B12" s="518"/>
      <c r="C12" s="23" t="s">
        <v>422</v>
      </c>
      <c r="D12" s="24">
        <v>9</v>
      </c>
      <c r="E12" s="25">
        <v>8019.1800000000021</v>
      </c>
    </row>
    <row r="13" spans="1:5">
      <c r="A13" s="518"/>
      <c r="B13" s="518"/>
      <c r="C13" s="23" t="s">
        <v>423</v>
      </c>
      <c r="D13" s="24">
        <v>8</v>
      </c>
      <c r="E13" s="25">
        <v>7361.28</v>
      </c>
    </row>
    <row r="14" spans="1:5">
      <c r="A14" s="518"/>
      <c r="B14" s="518"/>
      <c r="C14" s="23" t="s">
        <v>424</v>
      </c>
      <c r="D14" s="24">
        <v>1</v>
      </c>
      <c r="E14" s="25">
        <v>1268.06</v>
      </c>
    </row>
    <row r="15" spans="1:5">
      <c r="A15" s="518"/>
      <c r="B15" s="518"/>
      <c r="C15" s="23" t="s">
        <v>425</v>
      </c>
      <c r="D15" s="24">
        <v>1</v>
      </c>
      <c r="E15" s="25">
        <v>339.02</v>
      </c>
    </row>
    <row r="16" spans="1:5">
      <c r="A16" s="518"/>
      <c r="B16" s="518"/>
      <c r="C16" s="23" t="s">
        <v>426</v>
      </c>
      <c r="D16" s="24">
        <v>4</v>
      </c>
      <c r="E16" s="25">
        <v>4231.5200000000004</v>
      </c>
    </row>
    <row r="17" spans="1:5">
      <c r="A17" s="518"/>
      <c r="B17" s="518"/>
      <c r="C17" s="23" t="s">
        <v>427</v>
      </c>
      <c r="D17" s="24">
        <v>1</v>
      </c>
      <c r="E17" s="25">
        <v>2003.42</v>
      </c>
    </row>
    <row r="18" spans="1:5">
      <c r="A18" s="518"/>
      <c r="B18" s="518"/>
      <c r="C18" s="23" t="s">
        <v>428</v>
      </c>
      <c r="D18" s="24">
        <v>1</v>
      </c>
      <c r="E18" s="25">
        <v>243.81</v>
      </c>
    </row>
    <row r="19" spans="1:5">
      <c r="A19" s="518"/>
      <c r="B19" s="518"/>
      <c r="C19" s="23" t="s">
        <v>429</v>
      </c>
      <c r="D19" s="24">
        <v>1</v>
      </c>
      <c r="E19" s="25">
        <v>513.94000000000005</v>
      </c>
    </row>
    <row r="20" spans="1:5">
      <c r="A20" s="518"/>
      <c r="B20" s="518"/>
      <c r="C20" s="23" t="s">
        <v>430</v>
      </c>
      <c r="D20" s="24">
        <v>6</v>
      </c>
      <c r="E20" s="25">
        <v>1838.8200000000002</v>
      </c>
    </row>
    <row r="21" spans="1:5">
      <c r="A21" s="518"/>
      <c r="B21" s="519"/>
      <c r="C21" s="23" t="s">
        <v>431</v>
      </c>
      <c r="D21" s="24">
        <v>2</v>
      </c>
      <c r="E21" s="25">
        <v>6478.68</v>
      </c>
    </row>
    <row r="22" spans="1:5">
      <c r="A22" s="518"/>
      <c r="B22" s="513" t="s">
        <v>432</v>
      </c>
      <c r="C22" s="514"/>
      <c r="D22" s="21">
        <v>40</v>
      </c>
      <c r="E22" s="29">
        <f>SUM(E8:E21)</f>
        <v>38037.550000000003</v>
      </c>
    </row>
    <row r="23" spans="1:5">
      <c r="A23" s="518"/>
      <c r="B23" s="517" t="s">
        <v>13</v>
      </c>
      <c r="C23" s="23" t="s">
        <v>419</v>
      </c>
      <c r="D23" s="24">
        <v>2</v>
      </c>
      <c r="E23" s="25">
        <v>2783.08</v>
      </c>
    </row>
    <row r="24" spans="1:5">
      <c r="A24" s="518"/>
      <c r="B24" s="518"/>
      <c r="C24" s="23" t="s">
        <v>433</v>
      </c>
      <c r="D24" s="24">
        <v>1</v>
      </c>
      <c r="E24" s="25">
        <v>1119.74</v>
      </c>
    </row>
    <row r="25" spans="1:5">
      <c r="A25" s="518"/>
      <c r="B25" s="519"/>
      <c r="C25" s="23" t="s">
        <v>426</v>
      </c>
      <c r="D25" s="24">
        <v>1</v>
      </c>
      <c r="E25" s="25">
        <v>1057.8800000000001</v>
      </c>
    </row>
    <row r="26" spans="1:5">
      <c r="A26" s="518"/>
      <c r="B26" s="513" t="s">
        <v>434</v>
      </c>
      <c r="C26" s="514"/>
      <c r="D26" s="21">
        <v>4</v>
      </c>
      <c r="E26" s="29">
        <v>4960.7</v>
      </c>
    </row>
    <row r="27" spans="1:5">
      <c r="A27" s="518"/>
      <c r="B27" s="517" t="s">
        <v>345</v>
      </c>
      <c r="C27" s="23" t="s">
        <v>435</v>
      </c>
      <c r="D27" s="24">
        <v>1</v>
      </c>
      <c r="E27" s="25">
        <v>372.53999999999996</v>
      </c>
    </row>
    <row r="28" spans="1:5">
      <c r="A28" s="518"/>
      <c r="B28" s="518"/>
      <c r="C28" s="23" t="s">
        <v>436</v>
      </c>
      <c r="D28" s="24">
        <v>1</v>
      </c>
      <c r="E28" s="25">
        <v>852.04</v>
      </c>
    </row>
    <row r="29" spans="1:5">
      <c r="A29" s="518"/>
      <c r="B29" s="518"/>
      <c r="C29" s="23" t="s">
        <v>437</v>
      </c>
      <c r="D29" s="24">
        <v>1</v>
      </c>
      <c r="E29" s="25">
        <v>869.98</v>
      </c>
    </row>
    <row r="30" spans="1:5">
      <c r="A30" s="518"/>
      <c r="B30" s="518"/>
      <c r="C30" s="23" t="s">
        <v>438</v>
      </c>
      <c r="D30" s="24">
        <v>48</v>
      </c>
      <c r="E30" s="25">
        <v>26209.920000000027</v>
      </c>
    </row>
    <row r="31" spans="1:5">
      <c r="A31" s="518"/>
      <c r="B31" s="518"/>
      <c r="C31" s="23" t="s">
        <v>424</v>
      </c>
      <c r="D31" s="24">
        <v>4</v>
      </c>
      <c r="E31" s="25">
        <v>5072.24</v>
      </c>
    </row>
    <row r="32" spans="1:5">
      <c r="A32" s="518"/>
      <c r="B32" s="518"/>
      <c r="C32" s="23" t="s">
        <v>425</v>
      </c>
      <c r="D32" s="24">
        <v>115</v>
      </c>
      <c r="E32" s="25">
        <v>38987.299999999974</v>
      </c>
    </row>
    <row r="33" spans="1:7">
      <c r="A33" s="518"/>
      <c r="B33" s="518"/>
      <c r="C33" s="23" t="s">
        <v>426</v>
      </c>
      <c r="D33" s="24">
        <v>3</v>
      </c>
      <c r="E33" s="25">
        <v>3173.6400000000003</v>
      </c>
    </row>
    <row r="34" spans="1:7">
      <c r="A34" s="518"/>
      <c r="B34" s="519"/>
      <c r="C34" s="23" t="s">
        <v>439</v>
      </c>
      <c r="D34" s="24">
        <v>1</v>
      </c>
      <c r="E34" s="25">
        <v>902.74</v>
      </c>
    </row>
    <row r="35" spans="1:7">
      <c r="A35" s="518"/>
      <c r="B35" s="513" t="s">
        <v>440</v>
      </c>
      <c r="C35" s="514"/>
      <c r="D35" s="21">
        <v>174</v>
      </c>
      <c r="E35" s="29">
        <v>76440.400000000009</v>
      </c>
    </row>
    <row r="36" spans="1:7">
      <c r="A36" s="518"/>
      <c r="B36" s="517" t="s">
        <v>346</v>
      </c>
      <c r="C36" s="26" t="s">
        <v>418</v>
      </c>
      <c r="D36" s="27">
        <v>1</v>
      </c>
      <c r="E36" s="28">
        <v>613.14</v>
      </c>
    </row>
    <row r="37" spans="1:7">
      <c r="A37" s="518"/>
      <c r="B37" s="518"/>
      <c r="C37" s="26" t="s">
        <v>441</v>
      </c>
      <c r="D37" s="27">
        <v>1</v>
      </c>
      <c r="E37" s="28">
        <v>45</v>
      </c>
    </row>
    <row r="38" spans="1:7">
      <c r="A38" s="518"/>
      <c r="B38" s="518"/>
      <c r="C38" s="89" t="s">
        <v>442</v>
      </c>
      <c r="D38" s="27">
        <v>1</v>
      </c>
      <c r="E38" s="28">
        <v>90</v>
      </c>
    </row>
    <row r="39" spans="1:7">
      <c r="A39" s="518"/>
      <c r="B39" s="518"/>
      <c r="C39" s="26" t="s">
        <v>420</v>
      </c>
      <c r="D39" s="27">
        <v>3</v>
      </c>
      <c r="E39" s="28">
        <v>1895.6399999999999</v>
      </c>
    </row>
    <row r="40" spans="1:7">
      <c r="A40" s="518"/>
      <c r="B40" s="518"/>
      <c r="C40" s="26" t="s">
        <v>437</v>
      </c>
      <c r="D40" s="27">
        <v>1</v>
      </c>
      <c r="E40" s="28">
        <v>869.98</v>
      </c>
    </row>
    <row r="41" spans="1:7">
      <c r="A41" s="518"/>
      <c r="B41" s="518"/>
      <c r="C41" s="26" t="s">
        <v>443</v>
      </c>
      <c r="D41" s="27">
        <v>1</v>
      </c>
      <c r="E41" s="28">
        <v>173.32999999999998</v>
      </c>
    </row>
    <row r="42" spans="1:7">
      <c r="A42" s="518"/>
      <c r="B42" s="518"/>
      <c r="C42" s="26" t="s">
        <v>426</v>
      </c>
      <c r="D42" s="27">
        <v>1</v>
      </c>
      <c r="E42" s="28">
        <v>1057.8800000000001</v>
      </c>
    </row>
    <row r="43" spans="1:7">
      <c r="A43" s="518"/>
      <c r="B43" s="518"/>
      <c r="C43" s="26" t="s">
        <v>444</v>
      </c>
      <c r="D43" s="27">
        <v>2</v>
      </c>
      <c r="E43" s="28">
        <v>2315.56</v>
      </c>
    </row>
    <row r="44" spans="1:7">
      <c r="A44" s="518"/>
      <c r="B44" s="518"/>
      <c r="C44" s="26" t="s">
        <v>445</v>
      </c>
      <c r="D44" s="27">
        <v>1</v>
      </c>
      <c r="E44" s="28">
        <v>1189.3600000000001</v>
      </c>
    </row>
    <row r="45" spans="1:7">
      <c r="A45" s="518"/>
      <c r="B45" s="518"/>
      <c r="C45" s="26" t="s">
        <v>446</v>
      </c>
      <c r="D45" s="27">
        <v>1</v>
      </c>
      <c r="E45" s="28">
        <v>702.7</v>
      </c>
    </row>
    <row r="46" spans="1:7">
      <c r="A46" s="518"/>
      <c r="B46" s="519"/>
      <c r="C46" s="26" t="s">
        <v>447</v>
      </c>
      <c r="D46" s="27">
        <v>1</v>
      </c>
      <c r="E46" s="28">
        <v>695.24</v>
      </c>
    </row>
    <row r="47" spans="1:7">
      <c r="A47" s="518"/>
      <c r="B47" s="513" t="s">
        <v>448</v>
      </c>
      <c r="C47" s="514"/>
      <c r="D47" s="21">
        <v>14</v>
      </c>
      <c r="E47" s="29">
        <f>SUM(E36:E46)</f>
        <v>9647.83</v>
      </c>
      <c r="G47" s="88"/>
    </row>
    <row r="48" spans="1:7">
      <c r="A48" s="518"/>
      <c r="B48" s="45" t="s">
        <v>15</v>
      </c>
      <c r="C48" s="23" t="s">
        <v>449</v>
      </c>
      <c r="D48" s="24">
        <v>1</v>
      </c>
      <c r="E48" s="25">
        <v>1386.1</v>
      </c>
    </row>
    <row r="49" spans="1:5">
      <c r="A49" s="518"/>
      <c r="B49" s="513" t="s">
        <v>450</v>
      </c>
      <c r="C49" s="514"/>
      <c r="D49" s="21">
        <v>1</v>
      </c>
      <c r="E49" s="29">
        <v>1386.1</v>
      </c>
    </row>
    <row r="50" spans="1:5">
      <c r="A50" s="518"/>
      <c r="B50" s="517" t="s">
        <v>347</v>
      </c>
      <c r="C50" s="23" t="s">
        <v>451</v>
      </c>
      <c r="D50" s="24">
        <v>1</v>
      </c>
      <c r="E50" s="25">
        <v>421.4</v>
      </c>
    </row>
    <row r="51" spans="1:5">
      <c r="A51" s="518"/>
      <c r="B51" s="518"/>
      <c r="C51" s="23" t="s">
        <v>452</v>
      </c>
      <c r="D51" s="24">
        <v>1</v>
      </c>
      <c r="E51" s="25">
        <v>1280.75</v>
      </c>
    </row>
    <row r="52" spans="1:5">
      <c r="A52" s="518"/>
      <c r="B52" s="518"/>
      <c r="C52" s="23" t="s">
        <v>436</v>
      </c>
      <c r="D52" s="24">
        <v>1</v>
      </c>
      <c r="E52" s="25">
        <v>852.04</v>
      </c>
    </row>
    <row r="53" spans="1:5">
      <c r="A53" s="518"/>
      <c r="B53" s="518"/>
      <c r="C53" s="23" t="s">
        <v>422</v>
      </c>
      <c r="D53" s="24">
        <v>1</v>
      </c>
      <c r="E53" s="25">
        <v>891.02</v>
      </c>
    </row>
    <row r="54" spans="1:5">
      <c r="A54" s="518"/>
      <c r="B54" s="518"/>
      <c r="C54" s="23" t="s">
        <v>426</v>
      </c>
      <c r="D54" s="24">
        <v>1</v>
      </c>
      <c r="E54" s="25">
        <v>1057.8800000000001</v>
      </c>
    </row>
    <row r="55" spans="1:5">
      <c r="A55" s="518"/>
      <c r="B55" s="518"/>
      <c r="C55" s="23" t="s">
        <v>453</v>
      </c>
      <c r="D55" s="24">
        <v>1</v>
      </c>
      <c r="E55" s="25">
        <v>874.92000000000007</v>
      </c>
    </row>
    <row r="56" spans="1:5">
      <c r="A56" s="518"/>
      <c r="B56" s="518"/>
      <c r="C56" s="23" t="s">
        <v>454</v>
      </c>
      <c r="D56" s="24">
        <v>1</v>
      </c>
      <c r="E56" s="25">
        <v>509.86</v>
      </c>
    </row>
    <row r="57" spans="1:5">
      <c r="A57" s="518"/>
      <c r="B57" s="519"/>
      <c r="C57" s="23" t="s">
        <v>455</v>
      </c>
      <c r="D57" s="24">
        <v>1</v>
      </c>
      <c r="E57" s="25">
        <v>438.24</v>
      </c>
    </row>
    <row r="58" spans="1:5">
      <c r="A58" s="518"/>
      <c r="B58" s="513" t="s">
        <v>456</v>
      </c>
      <c r="C58" s="514"/>
      <c r="D58" s="21">
        <v>8</v>
      </c>
      <c r="E58" s="29">
        <v>6326.11</v>
      </c>
    </row>
    <row r="59" spans="1:5">
      <c r="A59" s="518"/>
      <c r="B59" s="517" t="s">
        <v>16</v>
      </c>
      <c r="C59" s="23" t="s">
        <v>419</v>
      </c>
      <c r="D59" s="24">
        <v>1</v>
      </c>
      <c r="E59" s="25">
        <v>1391.54</v>
      </c>
    </row>
    <row r="60" spans="1:5">
      <c r="A60" s="518"/>
      <c r="B60" s="518"/>
      <c r="C60" s="23" t="s">
        <v>457</v>
      </c>
      <c r="D60" s="24">
        <v>1</v>
      </c>
      <c r="E60" s="25">
        <v>472.43</v>
      </c>
    </row>
    <row r="61" spans="1:5">
      <c r="A61" s="518"/>
      <c r="B61" s="518"/>
      <c r="C61" s="23" t="s">
        <v>436</v>
      </c>
      <c r="D61" s="24">
        <v>1</v>
      </c>
      <c r="E61" s="25">
        <v>852.04</v>
      </c>
    </row>
    <row r="62" spans="1:5">
      <c r="A62" s="518"/>
      <c r="B62" s="518"/>
      <c r="C62" s="23" t="s">
        <v>422</v>
      </c>
      <c r="D62" s="24">
        <v>1</v>
      </c>
      <c r="E62" s="25">
        <v>891.02</v>
      </c>
    </row>
    <row r="63" spans="1:5">
      <c r="A63" s="518"/>
      <c r="B63" s="518"/>
      <c r="C63" s="23" t="s">
        <v>425</v>
      </c>
      <c r="D63" s="24">
        <v>7</v>
      </c>
      <c r="E63" s="25">
        <v>2373.14</v>
      </c>
    </row>
    <row r="64" spans="1:5">
      <c r="A64" s="518"/>
      <c r="B64" s="519"/>
      <c r="C64" s="23" t="s">
        <v>426</v>
      </c>
      <c r="D64" s="24">
        <v>6</v>
      </c>
      <c r="E64" s="25">
        <v>6347.2800000000007</v>
      </c>
    </row>
    <row r="65" spans="1:5">
      <c r="A65" s="518"/>
      <c r="B65" s="513" t="s">
        <v>458</v>
      </c>
      <c r="C65" s="514"/>
      <c r="D65" s="21">
        <v>17</v>
      </c>
      <c r="E65" s="29">
        <v>12327.45</v>
      </c>
    </row>
    <row r="66" spans="1:5">
      <c r="A66" s="518"/>
      <c r="B66" s="517" t="s">
        <v>348</v>
      </c>
      <c r="C66" s="23" t="s">
        <v>449</v>
      </c>
      <c r="D66" s="24">
        <v>5</v>
      </c>
      <c r="E66" s="25">
        <v>6930.5</v>
      </c>
    </row>
    <row r="67" spans="1:5">
      <c r="A67" s="518"/>
      <c r="B67" s="518"/>
      <c r="C67" s="23" t="s">
        <v>433</v>
      </c>
      <c r="D67" s="24">
        <v>1</v>
      </c>
      <c r="E67" s="25">
        <v>1119.74</v>
      </c>
    </row>
    <row r="68" spans="1:5">
      <c r="A68" s="518"/>
      <c r="B68" s="518"/>
      <c r="C68" s="23" t="s">
        <v>436</v>
      </c>
      <c r="D68" s="24">
        <v>3</v>
      </c>
      <c r="E68" s="25">
        <v>2556.12</v>
      </c>
    </row>
    <row r="69" spans="1:5">
      <c r="A69" s="518"/>
      <c r="B69" s="518"/>
      <c r="C69" s="23" t="s">
        <v>422</v>
      </c>
      <c r="D69" s="24">
        <v>3</v>
      </c>
      <c r="E69" s="25">
        <v>2673.06</v>
      </c>
    </row>
    <row r="70" spans="1:5">
      <c r="A70" s="518"/>
      <c r="B70" s="519"/>
      <c r="C70" s="23" t="s">
        <v>437</v>
      </c>
      <c r="D70" s="24">
        <v>2</v>
      </c>
      <c r="E70" s="25">
        <v>1739.96</v>
      </c>
    </row>
    <row r="71" spans="1:5">
      <c r="A71" s="518"/>
      <c r="B71" s="513" t="s">
        <v>459</v>
      </c>
      <c r="C71" s="514"/>
      <c r="D71" s="21">
        <v>14</v>
      </c>
      <c r="E71" s="29">
        <v>15019.380000000001</v>
      </c>
    </row>
    <row r="72" spans="1:5">
      <c r="A72" s="518"/>
      <c r="B72" s="517" t="s">
        <v>349</v>
      </c>
      <c r="C72" s="23" t="s">
        <v>424</v>
      </c>
      <c r="D72" s="24">
        <v>1</v>
      </c>
      <c r="E72" s="25">
        <v>1268.06</v>
      </c>
    </row>
    <row r="73" spans="1:5">
      <c r="A73" s="518"/>
      <c r="B73" s="518"/>
      <c r="C73" s="23" t="s">
        <v>455</v>
      </c>
      <c r="D73" s="24">
        <v>2</v>
      </c>
      <c r="E73" s="25">
        <v>876.48</v>
      </c>
    </row>
    <row r="74" spans="1:5">
      <c r="A74" s="518"/>
      <c r="B74" s="519"/>
      <c r="C74" s="23" t="s">
        <v>460</v>
      </c>
      <c r="D74" s="24">
        <v>2</v>
      </c>
      <c r="E74" s="25">
        <v>2176.8000000000002</v>
      </c>
    </row>
    <row r="75" spans="1:5">
      <c r="A75" s="518"/>
      <c r="B75" s="513" t="s">
        <v>461</v>
      </c>
      <c r="C75" s="514"/>
      <c r="D75" s="21">
        <v>5</v>
      </c>
      <c r="E75" s="29">
        <v>4321.34</v>
      </c>
    </row>
    <row r="76" spans="1:5">
      <c r="A76" s="518"/>
      <c r="B76" s="517" t="s">
        <v>19</v>
      </c>
      <c r="C76" s="23" t="s">
        <v>443</v>
      </c>
      <c r="D76" s="24">
        <v>1</v>
      </c>
      <c r="E76" s="25">
        <v>173.32999999999998</v>
      </c>
    </row>
    <row r="77" spans="1:5">
      <c r="A77" s="518"/>
      <c r="B77" s="519"/>
      <c r="C77" s="23" t="s">
        <v>425</v>
      </c>
      <c r="D77" s="24">
        <v>4</v>
      </c>
      <c r="E77" s="25">
        <v>1356.08</v>
      </c>
    </row>
    <row r="78" spans="1:5">
      <c r="A78" s="519"/>
      <c r="B78" s="513" t="s">
        <v>462</v>
      </c>
      <c r="C78" s="514"/>
      <c r="D78" s="21">
        <v>5</v>
      </c>
      <c r="E78" s="29">
        <v>1529.4099999999999</v>
      </c>
    </row>
    <row r="79" spans="1:5">
      <c r="A79" s="513" t="s">
        <v>20</v>
      </c>
      <c r="B79" s="527"/>
      <c r="C79" s="514"/>
      <c r="D79" s="21">
        <v>282</v>
      </c>
      <c r="E79" s="29">
        <v>169951.27</v>
      </c>
    </row>
    <row r="80" spans="1:5">
      <c r="A80" s="517" t="s">
        <v>21</v>
      </c>
      <c r="B80" s="517" t="s">
        <v>350</v>
      </c>
      <c r="C80" s="23" t="s">
        <v>463</v>
      </c>
      <c r="D80" s="24">
        <v>6</v>
      </c>
      <c r="E80" s="25">
        <v>4178.16</v>
      </c>
    </row>
    <row r="81" spans="1:5">
      <c r="A81" s="518"/>
      <c r="B81" s="518"/>
      <c r="C81" s="23" t="s">
        <v>418</v>
      </c>
      <c r="D81" s="24">
        <v>6</v>
      </c>
      <c r="E81" s="25">
        <v>3678.8399999999997</v>
      </c>
    </row>
    <row r="82" spans="1:5">
      <c r="A82" s="518"/>
      <c r="B82" s="518"/>
      <c r="C82" s="23" t="s">
        <v>464</v>
      </c>
      <c r="D82" s="24">
        <v>1</v>
      </c>
      <c r="E82" s="25">
        <v>674.44</v>
      </c>
    </row>
    <row r="83" spans="1:5">
      <c r="A83" s="518"/>
      <c r="B83" s="518"/>
      <c r="C83" s="23" t="s">
        <v>465</v>
      </c>
      <c r="D83" s="24">
        <v>1</v>
      </c>
      <c r="E83" s="25">
        <v>1226.7</v>
      </c>
    </row>
    <row r="84" spans="1:5">
      <c r="A84" s="518"/>
      <c r="B84" s="518"/>
      <c r="C84" s="23" t="s">
        <v>466</v>
      </c>
      <c r="D84" s="24">
        <v>1</v>
      </c>
      <c r="E84" s="25">
        <v>2309.6799999999998</v>
      </c>
    </row>
    <row r="85" spans="1:5">
      <c r="A85" s="518"/>
      <c r="B85" s="518"/>
      <c r="C85" s="23" t="s">
        <v>419</v>
      </c>
      <c r="D85" s="24">
        <v>8</v>
      </c>
      <c r="E85" s="25">
        <v>11132.32</v>
      </c>
    </row>
    <row r="86" spans="1:5">
      <c r="A86" s="518"/>
      <c r="B86" s="518"/>
      <c r="C86" s="23" t="s">
        <v>457</v>
      </c>
      <c r="D86" s="24">
        <v>1</v>
      </c>
      <c r="E86" s="25">
        <v>472.43</v>
      </c>
    </row>
    <row r="87" spans="1:5">
      <c r="A87" s="518"/>
      <c r="B87" s="518"/>
      <c r="C87" s="23" t="s">
        <v>467</v>
      </c>
      <c r="D87" s="24">
        <v>2</v>
      </c>
      <c r="E87" s="25">
        <v>745.07999999999993</v>
      </c>
    </row>
    <row r="88" spans="1:5">
      <c r="A88" s="518"/>
      <c r="B88" s="518"/>
      <c r="C88" s="23" t="s">
        <v>468</v>
      </c>
      <c r="D88" s="24">
        <v>1</v>
      </c>
      <c r="E88" s="25">
        <v>1389.76</v>
      </c>
    </row>
    <row r="89" spans="1:5">
      <c r="A89" s="518"/>
      <c r="B89" s="518"/>
      <c r="C89" s="23" t="s">
        <v>469</v>
      </c>
      <c r="D89" s="24">
        <v>1</v>
      </c>
      <c r="E89" s="25">
        <v>515.97</v>
      </c>
    </row>
    <row r="90" spans="1:5">
      <c r="A90" s="518"/>
      <c r="B90" s="518"/>
      <c r="C90" s="23" t="s">
        <v>470</v>
      </c>
      <c r="D90" s="86">
        <v>1</v>
      </c>
      <c r="E90" s="87">
        <v>403</v>
      </c>
    </row>
    <row r="91" spans="1:5">
      <c r="A91" s="518"/>
      <c r="B91" s="518"/>
      <c r="C91" s="23" t="s">
        <v>420</v>
      </c>
      <c r="D91" s="24">
        <v>4</v>
      </c>
      <c r="E91" s="25">
        <v>2527.52</v>
      </c>
    </row>
    <row r="92" spans="1:5">
      <c r="A92" s="518"/>
      <c r="B92" s="518"/>
      <c r="C92" s="23" t="s">
        <v>436</v>
      </c>
      <c r="D92" s="24">
        <v>14</v>
      </c>
      <c r="E92" s="25">
        <v>11928.560000000001</v>
      </c>
    </row>
    <row r="93" spans="1:5">
      <c r="A93" s="518"/>
      <c r="B93" s="518"/>
      <c r="C93" s="23" t="s">
        <v>422</v>
      </c>
      <c r="D93" s="24">
        <v>1</v>
      </c>
      <c r="E93" s="25">
        <v>891.02</v>
      </c>
    </row>
    <row r="94" spans="1:5">
      <c r="A94" s="518"/>
      <c r="B94" s="518"/>
      <c r="C94" s="23" t="s">
        <v>437</v>
      </c>
      <c r="D94" s="24">
        <v>10</v>
      </c>
      <c r="E94" s="25">
        <v>8699.7999999999975</v>
      </c>
    </row>
    <row r="95" spans="1:5">
      <c r="A95" s="518"/>
      <c r="B95" s="518"/>
      <c r="C95" s="23" t="s">
        <v>438</v>
      </c>
      <c r="D95" s="24">
        <v>1</v>
      </c>
      <c r="E95" s="25">
        <v>546.04</v>
      </c>
    </row>
    <row r="96" spans="1:5">
      <c r="A96" s="518"/>
      <c r="B96" s="518"/>
      <c r="C96" s="23" t="s">
        <v>424</v>
      </c>
      <c r="D96" s="24">
        <v>10</v>
      </c>
      <c r="E96" s="25">
        <v>12680.599999999997</v>
      </c>
    </row>
    <row r="97" spans="1:5">
      <c r="A97" s="518"/>
      <c r="B97" s="518"/>
      <c r="C97" s="23" t="s">
        <v>425</v>
      </c>
      <c r="D97" s="24">
        <v>9</v>
      </c>
      <c r="E97" s="25">
        <v>3051.18</v>
      </c>
    </row>
    <row r="98" spans="1:5">
      <c r="A98" s="518"/>
      <c r="B98" s="518"/>
      <c r="C98" s="23" t="s">
        <v>426</v>
      </c>
      <c r="D98" s="24">
        <v>5</v>
      </c>
      <c r="E98" s="25">
        <v>5289.4000000000005</v>
      </c>
    </row>
    <row r="99" spans="1:5">
      <c r="A99" s="518"/>
      <c r="B99" s="518"/>
      <c r="C99" s="23" t="s">
        <v>453</v>
      </c>
      <c r="D99" s="24">
        <v>1</v>
      </c>
      <c r="E99" s="25">
        <v>874.92000000000007</v>
      </c>
    </row>
    <row r="100" spans="1:5">
      <c r="A100" s="518"/>
      <c r="B100" s="518"/>
      <c r="C100" s="23" t="s">
        <v>471</v>
      </c>
      <c r="D100" s="24">
        <v>1</v>
      </c>
      <c r="E100" s="25">
        <v>1683.48</v>
      </c>
    </row>
    <row r="101" spans="1:5">
      <c r="A101" s="518"/>
      <c r="B101" s="518"/>
      <c r="C101" s="23" t="s">
        <v>472</v>
      </c>
      <c r="D101" s="24">
        <v>1</v>
      </c>
      <c r="E101" s="25">
        <v>1636.48</v>
      </c>
    </row>
    <row r="102" spans="1:5">
      <c r="A102" s="518"/>
      <c r="B102" s="518"/>
      <c r="C102" s="23" t="s">
        <v>454</v>
      </c>
      <c r="D102" s="24">
        <v>1</v>
      </c>
      <c r="E102" s="25">
        <v>509.86</v>
      </c>
    </row>
    <row r="103" spans="1:5">
      <c r="A103" s="518"/>
      <c r="B103" s="518"/>
      <c r="C103" s="23" t="s">
        <v>473</v>
      </c>
      <c r="D103" s="24">
        <v>1</v>
      </c>
      <c r="E103" s="25">
        <v>770.64</v>
      </c>
    </row>
    <row r="104" spans="1:5">
      <c r="A104" s="518"/>
      <c r="B104" s="518"/>
      <c r="C104" s="23" t="s">
        <v>427</v>
      </c>
      <c r="D104" s="24">
        <v>3</v>
      </c>
      <c r="E104" s="25">
        <v>6010.26</v>
      </c>
    </row>
    <row r="105" spans="1:5">
      <c r="A105" s="518"/>
      <c r="B105" s="518"/>
      <c r="C105" s="23" t="s">
        <v>439</v>
      </c>
      <c r="D105" s="24">
        <v>3</v>
      </c>
      <c r="E105" s="25">
        <v>2708.2200000000003</v>
      </c>
    </row>
    <row r="106" spans="1:5">
      <c r="A106" s="518"/>
      <c r="B106" s="518"/>
      <c r="C106" s="23" t="s">
        <v>446</v>
      </c>
      <c r="D106" s="24">
        <v>1</v>
      </c>
      <c r="E106" s="25">
        <v>702.7</v>
      </c>
    </row>
    <row r="107" spans="1:5">
      <c r="A107" s="518"/>
      <c r="B107" s="518"/>
      <c r="C107" s="23" t="s">
        <v>429</v>
      </c>
      <c r="D107" s="24">
        <v>3</v>
      </c>
      <c r="E107" s="25">
        <v>1541.8200000000002</v>
      </c>
    </row>
    <row r="108" spans="1:5">
      <c r="A108" s="518"/>
      <c r="B108" s="518"/>
      <c r="C108" s="23" t="s">
        <v>447</v>
      </c>
      <c r="D108" s="24">
        <v>1</v>
      </c>
      <c r="E108" s="25">
        <v>695.24</v>
      </c>
    </row>
    <row r="109" spans="1:5">
      <c r="A109" s="518"/>
      <c r="B109" s="518"/>
      <c r="C109" s="23" t="s">
        <v>474</v>
      </c>
      <c r="D109" s="24">
        <v>9</v>
      </c>
      <c r="E109" s="25">
        <v>10476.719999999999</v>
      </c>
    </row>
    <row r="110" spans="1:5">
      <c r="A110" s="518"/>
      <c r="B110" s="519"/>
      <c r="C110" s="23" t="s">
        <v>430</v>
      </c>
      <c r="D110" s="24">
        <v>4</v>
      </c>
      <c r="E110" s="25">
        <v>1225.8800000000001</v>
      </c>
    </row>
    <row r="111" spans="1:5">
      <c r="A111" s="518"/>
      <c r="B111" s="513" t="s">
        <v>475</v>
      </c>
      <c r="C111" s="514"/>
      <c r="D111" s="21">
        <v>112</v>
      </c>
      <c r="E111" s="29">
        <v>101176.71999999999</v>
      </c>
    </row>
    <row r="112" spans="1:5">
      <c r="A112" s="518"/>
      <c r="B112" s="517" t="s">
        <v>351</v>
      </c>
      <c r="C112" s="23" t="s">
        <v>419</v>
      </c>
      <c r="D112" s="24">
        <v>1</v>
      </c>
      <c r="E112" s="25">
        <v>1391.54</v>
      </c>
    </row>
    <row r="113" spans="1:5">
      <c r="A113" s="518"/>
      <c r="B113" s="518"/>
      <c r="C113" s="23" t="s">
        <v>449</v>
      </c>
      <c r="D113" s="24">
        <v>19</v>
      </c>
      <c r="E113" s="25">
        <v>26335.899999999991</v>
      </c>
    </row>
    <row r="114" spans="1:5">
      <c r="A114" s="518"/>
      <c r="B114" s="518"/>
      <c r="C114" s="23" t="s">
        <v>433</v>
      </c>
      <c r="D114" s="24">
        <v>1</v>
      </c>
      <c r="E114" s="25">
        <v>1119.74</v>
      </c>
    </row>
    <row r="115" spans="1:5">
      <c r="A115" s="518"/>
      <c r="B115" s="518"/>
      <c r="C115" s="23" t="s">
        <v>436</v>
      </c>
      <c r="D115" s="24">
        <v>5</v>
      </c>
      <c r="E115" s="25">
        <v>4260.2</v>
      </c>
    </row>
    <row r="116" spans="1:5">
      <c r="A116" s="518"/>
      <c r="B116" s="518"/>
      <c r="C116" s="23" t="s">
        <v>422</v>
      </c>
      <c r="D116" s="24">
        <v>2</v>
      </c>
      <c r="E116" s="25">
        <v>1782.04</v>
      </c>
    </row>
    <row r="117" spans="1:5">
      <c r="A117" s="518"/>
      <c r="B117" s="518"/>
      <c r="C117" s="23" t="s">
        <v>437</v>
      </c>
      <c r="D117" s="24">
        <v>12</v>
      </c>
      <c r="E117" s="25">
        <v>10439.759999999997</v>
      </c>
    </row>
    <row r="118" spans="1:5">
      <c r="A118" s="518"/>
      <c r="B118" s="518"/>
      <c r="C118" s="23" t="s">
        <v>424</v>
      </c>
      <c r="D118" s="24">
        <v>8</v>
      </c>
      <c r="E118" s="25">
        <v>10144.479999999998</v>
      </c>
    </row>
    <row r="119" spans="1:5">
      <c r="A119" s="518"/>
      <c r="B119" s="519"/>
      <c r="C119" s="23" t="s">
        <v>426</v>
      </c>
      <c r="D119" s="24">
        <v>2</v>
      </c>
      <c r="E119" s="25">
        <v>2115.7600000000002</v>
      </c>
    </row>
    <row r="120" spans="1:5">
      <c r="A120" s="518"/>
      <c r="B120" s="513" t="s">
        <v>476</v>
      </c>
      <c r="C120" s="514"/>
      <c r="D120" s="21">
        <v>50</v>
      </c>
      <c r="E120" s="29">
        <v>57589.419999999984</v>
      </c>
    </row>
    <row r="121" spans="1:5">
      <c r="A121" s="518"/>
      <c r="B121" s="517" t="s">
        <v>24</v>
      </c>
      <c r="C121" s="23" t="s">
        <v>422</v>
      </c>
      <c r="D121" s="24">
        <v>1</v>
      </c>
      <c r="E121" s="25">
        <v>891.02</v>
      </c>
    </row>
    <row r="122" spans="1:5">
      <c r="A122" s="518"/>
      <c r="B122" s="518"/>
      <c r="C122" s="23" t="s">
        <v>425</v>
      </c>
      <c r="D122" s="24">
        <v>1</v>
      </c>
      <c r="E122" s="25">
        <v>339.02</v>
      </c>
    </row>
    <row r="123" spans="1:5">
      <c r="A123" s="518"/>
      <c r="B123" s="518"/>
      <c r="C123" s="23" t="s">
        <v>477</v>
      </c>
      <c r="D123" s="24">
        <v>1</v>
      </c>
      <c r="E123" s="25">
        <v>698.48</v>
      </c>
    </row>
    <row r="124" spans="1:5">
      <c r="A124" s="518"/>
      <c r="B124" s="518"/>
      <c r="C124" s="23" t="s">
        <v>429</v>
      </c>
      <c r="D124" s="24">
        <v>1</v>
      </c>
      <c r="E124" s="25">
        <v>513.94000000000005</v>
      </c>
    </row>
    <row r="125" spans="1:5">
      <c r="A125" s="518"/>
      <c r="B125" s="519"/>
      <c r="C125" s="23" t="s">
        <v>430</v>
      </c>
      <c r="D125" s="24">
        <v>1</v>
      </c>
      <c r="E125" s="25">
        <v>306.47000000000003</v>
      </c>
    </row>
    <row r="126" spans="1:5">
      <c r="A126" s="518"/>
      <c r="B126" s="513" t="s">
        <v>478</v>
      </c>
      <c r="C126" s="514"/>
      <c r="D126" s="21">
        <v>5</v>
      </c>
      <c r="E126" s="29">
        <v>2748.9300000000003</v>
      </c>
    </row>
    <row r="127" spans="1:5">
      <c r="A127" s="518"/>
      <c r="B127" s="517" t="s">
        <v>25</v>
      </c>
      <c r="C127" s="23" t="s">
        <v>419</v>
      </c>
      <c r="D127" s="24">
        <v>2</v>
      </c>
      <c r="E127" s="25">
        <v>2783.08</v>
      </c>
    </row>
    <row r="128" spans="1:5">
      <c r="A128" s="518"/>
      <c r="B128" s="518"/>
      <c r="C128" s="23" t="s">
        <v>457</v>
      </c>
      <c r="D128" s="24">
        <v>2</v>
      </c>
      <c r="E128" s="25">
        <v>944.86</v>
      </c>
    </row>
    <row r="129" spans="1:5">
      <c r="A129" s="518"/>
      <c r="B129" s="518"/>
      <c r="C129" s="23" t="s">
        <v>424</v>
      </c>
      <c r="D129" s="24">
        <v>2</v>
      </c>
      <c r="E129" s="25">
        <v>2536.12</v>
      </c>
    </row>
    <row r="130" spans="1:5">
      <c r="A130" s="518"/>
      <c r="B130" s="518"/>
      <c r="C130" s="23" t="s">
        <v>425</v>
      </c>
      <c r="D130" s="24">
        <v>2</v>
      </c>
      <c r="E130" s="25">
        <v>678.04</v>
      </c>
    </row>
    <row r="131" spans="1:5">
      <c r="A131" s="518"/>
      <c r="B131" s="518"/>
      <c r="C131" s="23" t="s">
        <v>427</v>
      </c>
      <c r="D131" s="24">
        <v>1</v>
      </c>
      <c r="E131" s="25">
        <v>2003.42</v>
      </c>
    </row>
    <row r="132" spans="1:5">
      <c r="A132" s="518"/>
      <c r="B132" s="518"/>
      <c r="C132" s="23" t="s">
        <v>479</v>
      </c>
      <c r="D132" s="24">
        <v>1</v>
      </c>
      <c r="E132" s="25">
        <v>372.53999999999996</v>
      </c>
    </row>
    <row r="133" spans="1:5">
      <c r="A133" s="518"/>
      <c r="B133" s="519"/>
      <c r="C133" s="23" t="s">
        <v>474</v>
      </c>
      <c r="D133" s="24">
        <v>2</v>
      </c>
      <c r="E133" s="25">
        <v>2328.16</v>
      </c>
    </row>
    <row r="134" spans="1:5">
      <c r="A134" s="518"/>
      <c r="B134" s="513" t="s">
        <v>480</v>
      </c>
      <c r="C134" s="514"/>
      <c r="D134" s="21">
        <v>12</v>
      </c>
      <c r="E134" s="29">
        <v>11646.220000000001</v>
      </c>
    </row>
    <row r="135" spans="1:5">
      <c r="A135" s="518"/>
      <c r="B135" s="45" t="s">
        <v>26</v>
      </c>
      <c r="C135" s="23" t="s">
        <v>481</v>
      </c>
      <c r="D135" s="24">
        <v>1</v>
      </c>
      <c r="E135" s="25">
        <v>513.33999999999992</v>
      </c>
    </row>
    <row r="136" spans="1:5">
      <c r="A136" s="518"/>
      <c r="B136" s="513" t="s">
        <v>482</v>
      </c>
      <c r="C136" s="514"/>
      <c r="D136" s="21">
        <v>1</v>
      </c>
      <c r="E136" s="29">
        <v>513.33999999999992</v>
      </c>
    </row>
    <row r="137" spans="1:5">
      <c r="A137" s="518"/>
      <c r="B137" s="517" t="s">
        <v>27</v>
      </c>
      <c r="C137" s="23" t="s">
        <v>464</v>
      </c>
      <c r="D137" s="24">
        <v>1</v>
      </c>
      <c r="E137" s="25">
        <v>674.44</v>
      </c>
    </row>
    <row r="138" spans="1:5">
      <c r="A138" s="518"/>
      <c r="B138" s="518"/>
      <c r="C138" s="23" t="s">
        <v>483</v>
      </c>
      <c r="D138" s="86">
        <v>1</v>
      </c>
      <c r="E138" s="87">
        <v>443</v>
      </c>
    </row>
    <row r="139" spans="1:5">
      <c r="A139" s="518"/>
      <c r="B139" s="518"/>
      <c r="C139" s="23" t="s">
        <v>438</v>
      </c>
      <c r="D139" s="24">
        <v>1</v>
      </c>
      <c r="E139" s="25">
        <v>546.04</v>
      </c>
    </row>
    <row r="140" spans="1:5">
      <c r="A140" s="518"/>
      <c r="B140" s="518"/>
      <c r="C140" s="23" t="s">
        <v>424</v>
      </c>
      <c r="D140" s="24">
        <v>1</v>
      </c>
      <c r="E140" s="25">
        <v>1268.06</v>
      </c>
    </row>
    <row r="141" spans="1:5">
      <c r="A141" s="518"/>
      <c r="B141" s="518"/>
      <c r="C141" s="23" t="s">
        <v>484</v>
      </c>
      <c r="D141" s="24">
        <v>1</v>
      </c>
      <c r="E141" s="25">
        <v>755.18000000000006</v>
      </c>
    </row>
    <row r="142" spans="1:5">
      <c r="A142" s="518"/>
      <c r="B142" s="519"/>
      <c r="C142" s="23" t="s">
        <v>485</v>
      </c>
      <c r="D142" s="24">
        <v>2</v>
      </c>
      <c r="E142" s="25">
        <v>2315.56</v>
      </c>
    </row>
    <row r="143" spans="1:5">
      <c r="A143" s="518"/>
      <c r="B143" s="513" t="s">
        <v>486</v>
      </c>
      <c r="C143" s="514"/>
      <c r="D143" s="21">
        <v>7</v>
      </c>
      <c r="E143" s="29">
        <v>6002.2800000000007</v>
      </c>
    </row>
    <row r="144" spans="1:5">
      <c r="A144" s="518"/>
      <c r="B144" s="517" t="s">
        <v>352</v>
      </c>
      <c r="C144" s="23" t="s">
        <v>463</v>
      </c>
      <c r="D144" s="24">
        <v>1</v>
      </c>
      <c r="E144" s="25">
        <v>696.36</v>
      </c>
    </row>
    <row r="145" spans="1:5">
      <c r="A145" s="518"/>
      <c r="B145" s="518"/>
      <c r="C145" s="23" t="s">
        <v>464</v>
      </c>
      <c r="D145" s="24">
        <v>21</v>
      </c>
      <c r="E145" s="25">
        <v>14163.240000000007</v>
      </c>
    </row>
    <row r="146" spans="1:5">
      <c r="A146" s="518"/>
      <c r="B146" s="518"/>
      <c r="C146" s="23" t="s">
        <v>419</v>
      </c>
      <c r="D146" s="24">
        <v>8</v>
      </c>
      <c r="E146" s="25">
        <v>11132.32</v>
      </c>
    </row>
    <row r="147" spans="1:5">
      <c r="A147" s="518"/>
      <c r="B147" s="518"/>
      <c r="C147" s="23" t="s">
        <v>457</v>
      </c>
      <c r="D147" s="24">
        <v>3</v>
      </c>
      <c r="E147" s="25">
        <v>1417.29</v>
      </c>
    </row>
    <row r="148" spans="1:5">
      <c r="A148" s="518"/>
      <c r="B148" s="518"/>
      <c r="C148" s="23" t="s">
        <v>467</v>
      </c>
      <c r="D148" s="24">
        <v>12</v>
      </c>
      <c r="E148" s="25">
        <v>4470.4799999999996</v>
      </c>
    </row>
    <row r="149" spans="1:5">
      <c r="A149" s="518"/>
      <c r="B149" s="518"/>
      <c r="C149" s="23" t="s">
        <v>487</v>
      </c>
      <c r="D149" s="24">
        <v>1</v>
      </c>
      <c r="E149" s="25">
        <v>372.53999999999996</v>
      </c>
    </row>
    <row r="150" spans="1:5">
      <c r="A150" s="518"/>
      <c r="B150" s="518"/>
      <c r="C150" s="23" t="s">
        <v>488</v>
      </c>
      <c r="D150" s="24">
        <v>1</v>
      </c>
      <c r="E150" s="25">
        <v>159.37</v>
      </c>
    </row>
    <row r="151" spans="1:5">
      <c r="A151" s="518"/>
      <c r="B151" s="518"/>
      <c r="C151" s="23" t="s">
        <v>489</v>
      </c>
      <c r="D151" s="24">
        <v>1</v>
      </c>
      <c r="E151" s="25">
        <v>389.64</v>
      </c>
    </row>
    <row r="152" spans="1:5">
      <c r="A152" s="518"/>
      <c r="B152" s="518"/>
      <c r="C152" s="23" t="s">
        <v>490</v>
      </c>
      <c r="D152" s="24">
        <v>1</v>
      </c>
      <c r="E152" s="25">
        <v>326.20000000000005</v>
      </c>
    </row>
    <row r="153" spans="1:5">
      <c r="A153" s="518"/>
      <c r="B153" s="518"/>
      <c r="C153" s="23" t="s">
        <v>491</v>
      </c>
      <c r="D153" s="86">
        <v>59</v>
      </c>
      <c r="E153" s="87">
        <v>37937</v>
      </c>
    </row>
    <row r="154" spans="1:5">
      <c r="A154" s="518"/>
      <c r="B154" s="518"/>
      <c r="C154" s="23" t="s">
        <v>492</v>
      </c>
      <c r="D154" s="24">
        <v>5</v>
      </c>
      <c r="E154" s="25">
        <v>2541.1999999999998</v>
      </c>
    </row>
    <row r="155" spans="1:5">
      <c r="A155" s="518"/>
      <c r="B155" s="518"/>
      <c r="C155" s="23" t="s">
        <v>420</v>
      </c>
      <c r="D155" s="24">
        <v>3</v>
      </c>
      <c r="E155" s="25">
        <v>1895.6399999999999</v>
      </c>
    </row>
    <row r="156" spans="1:5">
      <c r="A156" s="518"/>
      <c r="B156" s="518"/>
      <c r="C156" s="23" t="s">
        <v>433</v>
      </c>
      <c r="D156" s="24">
        <v>1</v>
      </c>
      <c r="E156" s="25">
        <v>1119.74</v>
      </c>
    </row>
    <row r="157" spans="1:5">
      <c r="A157" s="518"/>
      <c r="B157" s="518"/>
      <c r="C157" s="23" t="s">
        <v>421</v>
      </c>
      <c r="D157" s="24">
        <v>2</v>
      </c>
      <c r="E157" s="25">
        <v>2159.6800000000003</v>
      </c>
    </row>
    <row r="158" spans="1:5">
      <c r="A158" s="518"/>
      <c r="B158" s="518"/>
      <c r="C158" s="23" t="s">
        <v>436</v>
      </c>
      <c r="D158" s="24">
        <v>4</v>
      </c>
      <c r="E158" s="25">
        <v>3408.16</v>
      </c>
    </row>
    <row r="159" spans="1:5">
      <c r="A159" s="518"/>
      <c r="B159" s="518"/>
      <c r="C159" s="23" t="s">
        <v>422</v>
      </c>
      <c r="D159" s="24">
        <v>2</v>
      </c>
      <c r="E159" s="25">
        <v>1782.04</v>
      </c>
    </row>
    <row r="160" spans="1:5">
      <c r="A160" s="518"/>
      <c r="B160" s="518"/>
      <c r="C160" s="23" t="s">
        <v>437</v>
      </c>
      <c r="D160" s="24">
        <v>6</v>
      </c>
      <c r="E160" s="25">
        <v>5219.8799999999992</v>
      </c>
    </row>
    <row r="161" spans="1:5">
      <c r="A161" s="518"/>
      <c r="B161" s="518"/>
      <c r="C161" s="23" t="s">
        <v>493</v>
      </c>
      <c r="D161" s="24">
        <v>1</v>
      </c>
      <c r="E161" s="25">
        <v>753.9</v>
      </c>
    </row>
    <row r="162" spans="1:5">
      <c r="A162" s="518"/>
      <c r="B162" s="518"/>
      <c r="C162" s="23" t="s">
        <v>438</v>
      </c>
      <c r="D162" s="24">
        <v>2</v>
      </c>
      <c r="E162" s="25">
        <v>1092.08</v>
      </c>
    </row>
    <row r="163" spans="1:5">
      <c r="A163" s="518"/>
      <c r="B163" s="518"/>
      <c r="C163" s="23" t="s">
        <v>424</v>
      </c>
      <c r="D163" s="24">
        <v>5</v>
      </c>
      <c r="E163" s="25">
        <v>6340.2999999999993</v>
      </c>
    </row>
    <row r="164" spans="1:5">
      <c r="A164" s="518"/>
      <c r="B164" s="518"/>
      <c r="C164" s="23" t="s">
        <v>425</v>
      </c>
      <c r="D164" s="24">
        <v>24</v>
      </c>
      <c r="E164" s="25">
        <v>8136.480000000005</v>
      </c>
    </row>
    <row r="165" spans="1:5">
      <c r="A165" s="518"/>
      <c r="B165" s="518"/>
      <c r="C165" s="23" t="s">
        <v>494</v>
      </c>
      <c r="D165" s="24">
        <v>2</v>
      </c>
      <c r="E165" s="25">
        <v>279.92</v>
      </c>
    </row>
    <row r="166" spans="1:5">
      <c r="A166" s="518"/>
      <c r="B166" s="518"/>
      <c r="C166" s="23" t="s">
        <v>495</v>
      </c>
      <c r="D166" s="24">
        <v>1</v>
      </c>
      <c r="E166" s="25">
        <v>306.58</v>
      </c>
    </row>
    <row r="167" spans="1:5">
      <c r="A167" s="518"/>
      <c r="B167" s="518"/>
      <c r="C167" s="23" t="s">
        <v>496</v>
      </c>
      <c r="D167" s="24">
        <v>1</v>
      </c>
      <c r="E167" s="25">
        <v>1603</v>
      </c>
    </row>
    <row r="168" spans="1:5">
      <c r="A168" s="518"/>
      <c r="B168" s="518"/>
      <c r="C168" s="23" t="s">
        <v>497</v>
      </c>
      <c r="D168" s="24">
        <v>1</v>
      </c>
      <c r="E168" s="25">
        <v>433.62</v>
      </c>
    </row>
    <row r="169" spans="1:5">
      <c r="A169" s="518"/>
      <c r="B169" s="518"/>
      <c r="C169" s="23" t="s">
        <v>455</v>
      </c>
      <c r="D169" s="24">
        <v>12</v>
      </c>
      <c r="E169" s="25">
        <v>5258.8799999999983</v>
      </c>
    </row>
    <row r="170" spans="1:5">
      <c r="A170" s="518"/>
      <c r="B170" s="518"/>
      <c r="C170" s="23" t="s">
        <v>460</v>
      </c>
      <c r="D170" s="24">
        <v>4</v>
      </c>
      <c r="E170" s="25">
        <v>4353.6000000000004</v>
      </c>
    </row>
    <row r="171" spans="1:5">
      <c r="A171" s="518"/>
      <c r="B171" s="518"/>
      <c r="C171" s="23" t="s">
        <v>498</v>
      </c>
      <c r="D171" s="24">
        <v>2</v>
      </c>
      <c r="E171" s="25">
        <v>1183</v>
      </c>
    </row>
    <row r="172" spans="1:5">
      <c r="A172" s="518"/>
      <c r="B172" s="518"/>
      <c r="C172" s="23" t="s">
        <v>499</v>
      </c>
      <c r="D172" s="24">
        <v>11</v>
      </c>
      <c r="E172" s="25">
        <v>1006.3900000000001</v>
      </c>
    </row>
    <row r="173" spans="1:5">
      <c r="A173" s="518"/>
      <c r="B173" s="518"/>
      <c r="C173" s="23" t="s">
        <v>500</v>
      </c>
      <c r="D173" s="24">
        <v>1</v>
      </c>
      <c r="E173" s="25">
        <v>344.52</v>
      </c>
    </row>
    <row r="174" spans="1:5">
      <c r="A174" s="518"/>
      <c r="B174" s="518"/>
      <c r="C174" s="23" t="s">
        <v>501</v>
      </c>
      <c r="D174" s="24">
        <v>14</v>
      </c>
      <c r="E174" s="25">
        <v>4388.16</v>
      </c>
    </row>
    <row r="175" spans="1:5">
      <c r="A175" s="518"/>
      <c r="B175" s="518"/>
      <c r="C175" s="23" t="s">
        <v>439</v>
      </c>
      <c r="D175" s="24">
        <v>8</v>
      </c>
      <c r="E175" s="25">
        <v>7221.9199999999992</v>
      </c>
    </row>
    <row r="176" spans="1:5">
      <c r="A176" s="518"/>
      <c r="B176" s="518"/>
      <c r="C176" s="23" t="s">
        <v>502</v>
      </c>
      <c r="D176" s="24">
        <v>1</v>
      </c>
      <c r="E176" s="25">
        <v>420.2</v>
      </c>
    </row>
    <row r="177" spans="1:5">
      <c r="A177" s="518"/>
      <c r="B177" s="518"/>
      <c r="C177" s="23" t="s">
        <v>503</v>
      </c>
      <c r="D177" s="24">
        <v>1</v>
      </c>
      <c r="E177" s="25">
        <v>268.41000000000003</v>
      </c>
    </row>
    <row r="178" spans="1:5">
      <c r="A178" s="518"/>
      <c r="B178" s="518"/>
      <c r="C178" s="23" t="s">
        <v>504</v>
      </c>
      <c r="D178" s="24">
        <v>1</v>
      </c>
      <c r="E178" s="25">
        <v>757.4</v>
      </c>
    </row>
    <row r="179" spans="1:5">
      <c r="A179" s="518"/>
      <c r="B179" s="518"/>
      <c r="C179" s="23" t="s">
        <v>505</v>
      </c>
      <c r="D179" s="24">
        <v>2</v>
      </c>
      <c r="E179" s="25">
        <v>1007.3399999999999</v>
      </c>
    </row>
    <row r="180" spans="1:5">
      <c r="A180" s="518"/>
      <c r="B180" s="518"/>
      <c r="C180" s="23" t="s">
        <v>506</v>
      </c>
      <c r="D180" s="24">
        <v>1</v>
      </c>
      <c r="E180" s="25">
        <v>201.01999999999998</v>
      </c>
    </row>
    <row r="181" spans="1:5">
      <c r="A181" s="518"/>
      <c r="B181" s="518"/>
      <c r="C181" s="23" t="s">
        <v>429</v>
      </c>
      <c r="D181" s="24">
        <v>4</v>
      </c>
      <c r="E181" s="25">
        <v>2055.7600000000002</v>
      </c>
    </row>
    <row r="182" spans="1:5">
      <c r="A182" s="518"/>
      <c r="B182" s="518"/>
      <c r="C182" s="23" t="s">
        <v>484</v>
      </c>
      <c r="D182" s="24">
        <v>1</v>
      </c>
      <c r="E182" s="25">
        <v>755.18000000000006</v>
      </c>
    </row>
    <row r="183" spans="1:5">
      <c r="A183" s="518"/>
      <c r="B183" s="518"/>
      <c r="C183" s="23" t="s">
        <v>447</v>
      </c>
      <c r="D183" s="24">
        <v>3</v>
      </c>
      <c r="E183" s="25">
        <v>2085.7200000000003</v>
      </c>
    </row>
    <row r="184" spans="1:5">
      <c r="A184" s="518"/>
      <c r="B184" s="518"/>
      <c r="C184" s="23" t="s">
        <v>507</v>
      </c>
      <c r="D184" s="24">
        <v>3</v>
      </c>
      <c r="E184" s="25">
        <v>1545.3600000000001</v>
      </c>
    </row>
    <row r="185" spans="1:5">
      <c r="A185" s="518"/>
      <c r="B185" s="518"/>
      <c r="C185" s="23" t="s">
        <v>474</v>
      </c>
      <c r="D185" s="24">
        <v>70</v>
      </c>
      <c r="E185" s="25">
        <v>81485.600000000093</v>
      </c>
    </row>
    <row r="186" spans="1:5">
      <c r="A186" s="518"/>
      <c r="B186" s="518"/>
      <c r="C186" s="23" t="s">
        <v>508</v>
      </c>
      <c r="D186" s="24">
        <v>1</v>
      </c>
      <c r="E186" s="25">
        <v>1532.2199999999998</v>
      </c>
    </row>
    <row r="187" spans="1:5">
      <c r="A187" s="518"/>
      <c r="B187" s="519"/>
      <c r="C187" s="23" t="s">
        <v>430</v>
      </c>
      <c r="D187" s="24">
        <v>13</v>
      </c>
      <c r="E187" s="25">
        <v>3984.1100000000015</v>
      </c>
    </row>
    <row r="188" spans="1:5">
      <c r="A188" s="518"/>
      <c r="B188" s="513" t="s">
        <v>509</v>
      </c>
      <c r="C188" s="514"/>
      <c r="D188" s="21">
        <v>321</v>
      </c>
      <c r="E188" s="29">
        <v>227991.45000000013</v>
      </c>
    </row>
    <row r="189" spans="1:5">
      <c r="A189" s="518"/>
      <c r="B189" s="517" t="s">
        <v>28</v>
      </c>
      <c r="C189" s="23" t="s">
        <v>424</v>
      </c>
      <c r="D189" s="24">
        <v>3</v>
      </c>
      <c r="E189" s="25">
        <v>3804.18</v>
      </c>
    </row>
    <row r="190" spans="1:5">
      <c r="A190" s="518"/>
      <c r="B190" s="518"/>
      <c r="C190" s="23" t="s">
        <v>453</v>
      </c>
      <c r="D190" s="24">
        <v>1</v>
      </c>
      <c r="E190" s="25">
        <v>874.92000000000007</v>
      </c>
    </row>
    <row r="191" spans="1:5">
      <c r="A191" s="518"/>
      <c r="B191" s="518"/>
      <c r="C191" s="23" t="s">
        <v>439</v>
      </c>
      <c r="D191" s="24">
        <v>1</v>
      </c>
      <c r="E191" s="25">
        <v>902.74</v>
      </c>
    </row>
    <row r="192" spans="1:5">
      <c r="A192" s="518"/>
      <c r="B192" s="519"/>
      <c r="C192" s="23" t="s">
        <v>508</v>
      </c>
      <c r="D192" s="24">
        <v>1</v>
      </c>
      <c r="E192" s="25">
        <v>1532.2199999999998</v>
      </c>
    </row>
    <row r="193" spans="1:5">
      <c r="A193" s="518"/>
      <c r="B193" s="513" t="s">
        <v>510</v>
      </c>
      <c r="C193" s="514"/>
      <c r="D193" s="21">
        <v>6</v>
      </c>
      <c r="E193" s="29">
        <v>7114.0599999999995</v>
      </c>
    </row>
    <row r="194" spans="1:5">
      <c r="A194" s="518"/>
      <c r="B194" s="517" t="s">
        <v>29</v>
      </c>
      <c r="C194" s="23" t="s">
        <v>483</v>
      </c>
      <c r="D194" s="86">
        <v>1</v>
      </c>
      <c r="E194" s="87">
        <v>443</v>
      </c>
    </row>
    <row r="195" spans="1:5">
      <c r="A195" s="518"/>
      <c r="B195" s="518"/>
      <c r="C195" s="23" t="s">
        <v>437</v>
      </c>
      <c r="D195" s="24">
        <v>1</v>
      </c>
      <c r="E195" s="25">
        <v>869.98</v>
      </c>
    </row>
    <row r="196" spans="1:5">
      <c r="A196" s="518"/>
      <c r="B196" s="518"/>
      <c r="C196" s="23" t="s">
        <v>425</v>
      </c>
      <c r="D196" s="24">
        <v>1</v>
      </c>
      <c r="E196" s="25">
        <v>339.02</v>
      </c>
    </row>
    <row r="197" spans="1:5">
      <c r="A197" s="518"/>
      <c r="B197" s="518"/>
      <c r="C197" s="23" t="s">
        <v>511</v>
      </c>
      <c r="D197" s="24">
        <v>1</v>
      </c>
      <c r="E197" s="25">
        <v>386.87</v>
      </c>
    </row>
    <row r="198" spans="1:5">
      <c r="A198" s="518"/>
      <c r="B198" s="519"/>
      <c r="C198" s="23" t="s">
        <v>512</v>
      </c>
      <c r="D198" s="24">
        <v>1</v>
      </c>
      <c r="E198" s="25">
        <v>229.29000000000002</v>
      </c>
    </row>
    <row r="199" spans="1:5">
      <c r="A199" s="518"/>
      <c r="B199" s="513" t="s">
        <v>513</v>
      </c>
      <c r="C199" s="514"/>
      <c r="D199" s="21">
        <v>5</v>
      </c>
      <c r="E199" s="29">
        <v>2268.16</v>
      </c>
    </row>
    <row r="200" spans="1:5">
      <c r="A200" s="518"/>
      <c r="B200" s="45" t="s">
        <v>30</v>
      </c>
      <c r="C200" s="23" t="s">
        <v>427</v>
      </c>
      <c r="D200" s="24">
        <v>1</v>
      </c>
      <c r="E200" s="25">
        <v>2003.42</v>
      </c>
    </row>
    <row r="201" spans="1:5">
      <c r="A201" s="519"/>
      <c r="B201" s="513" t="s">
        <v>514</v>
      </c>
      <c r="C201" s="514"/>
      <c r="D201" s="21">
        <v>1</v>
      </c>
      <c r="E201" s="29">
        <v>2003.42</v>
      </c>
    </row>
    <row r="202" spans="1:5">
      <c r="A202" s="513" t="s">
        <v>31</v>
      </c>
      <c r="B202" s="527"/>
      <c r="C202" s="514"/>
      <c r="D202" s="21">
        <v>520</v>
      </c>
      <c r="E202" s="29">
        <v>419054</v>
      </c>
    </row>
    <row r="203" spans="1:5">
      <c r="A203" s="517" t="s">
        <v>32</v>
      </c>
      <c r="B203" s="517" t="s">
        <v>34</v>
      </c>
      <c r="C203" s="23" t="s">
        <v>418</v>
      </c>
      <c r="D203" s="24">
        <v>3</v>
      </c>
      <c r="E203" s="25">
        <v>1839.42</v>
      </c>
    </row>
    <row r="204" spans="1:5">
      <c r="A204" s="518"/>
      <c r="B204" s="518"/>
      <c r="C204" s="23" t="s">
        <v>464</v>
      </c>
      <c r="D204" s="24">
        <v>3</v>
      </c>
      <c r="E204" s="25">
        <v>2023.3200000000002</v>
      </c>
    </row>
    <row r="205" spans="1:5">
      <c r="A205" s="518"/>
      <c r="B205" s="518"/>
      <c r="C205" s="23" t="s">
        <v>419</v>
      </c>
      <c r="D205" s="24">
        <v>1</v>
      </c>
      <c r="E205" s="25">
        <v>1391.54</v>
      </c>
    </row>
    <row r="206" spans="1:5">
      <c r="A206" s="518"/>
      <c r="B206" s="518"/>
      <c r="C206" s="23" t="s">
        <v>449</v>
      </c>
      <c r="D206" s="24">
        <v>2</v>
      </c>
      <c r="E206" s="25">
        <v>2772.2</v>
      </c>
    </row>
    <row r="207" spans="1:5">
      <c r="A207" s="518"/>
      <c r="B207" s="518"/>
      <c r="C207" s="23" t="s">
        <v>452</v>
      </c>
      <c r="D207" s="24">
        <v>3</v>
      </c>
      <c r="E207" s="25">
        <v>3842.25</v>
      </c>
    </row>
    <row r="208" spans="1:5">
      <c r="A208" s="518"/>
      <c r="B208" s="518"/>
      <c r="C208" s="23" t="s">
        <v>483</v>
      </c>
      <c r="D208" s="86">
        <v>4</v>
      </c>
      <c r="E208" s="87">
        <v>1772</v>
      </c>
    </row>
    <row r="209" spans="1:5">
      <c r="A209" s="518"/>
      <c r="B209" s="518"/>
      <c r="C209" s="23" t="s">
        <v>491</v>
      </c>
      <c r="D209" s="86">
        <v>1</v>
      </c>
      <c r="E209" s="87">
        <v>643</v>
      </c>
    </row>
    <row r="210" spans="1:5">
      <c r="A210" s="518"/>
      <c r="B210" s="518"/>
      <c r="C210" s="23" t="s">
        <v>420</v>
      </c>
      <c r="D210" s="24">
        <v>6</v>
      </c>
      <c r="E210" s="25">
        <v>3791.28</v>
      </c>
    </row>
    <row r="211" spans="1:5">
      <c r="A211" s="518"/>
      <c r="B211" s="518"/>
      <c r="C211" s="23" t="s">
        <v>433</v>
      </c>
      <c r="D211" s="24">
        <v>1</v>
      </c>
      <c r="E211" s="25">
        <v>1119.74</v>
      </c>
    </row>
    <row r="212" spans="1:5">
      <c r="A212" s="518"/>
      <c r="B212" s="518"/>
      <c r="C212" s="23" t="s">
        <v>436</v>
      </c>
      <c r="D212" s="24">
        <v>1</v>
      </c>
      <c r="E212" s="25">
        <v>852.04</v>
      </c>
    </row>
    <row r="213" spans="1:5">
      <c r="A213" s="518"/>
      <c r="B213" s="518"/>
      <c r="C213" s="23" t="s">
        <v>422</v>
      </c>
      <c r="D213" s="24">
        <v>1</v>
      </c>
      <c r="E213" s="25">
        <v>891.02</v>
      </c>
    </row>
    <row r="214" spans="1:5">
      <c r="A214" s="518"/>
      <c r="B214" s="518"/>
      <c r="C214" s="23" t="s">
        <v>515</v>
      </c>
      <c r="D214" s="24">
        <v>1</v>
      </c>
      <c r="E214" s="25">
        <v>360.65999999999997</v>
      </c>
    </row>
    <row r="215" spans="1:5">
      <c r="A215" s="518"/>
      <c r="B215" s="518"/>
      <c r="C215" s="23" t="s">
        <v>455</v>
      </c>
      <c r="D215" s="24">
        <v>7</v>
      </c>
      <c r="E215" s="25">
        <v>3067.6799999999994</v>
      </c>
    </row>
    <row r="216" spans="1:5">
      <c r="A216" s="518"/>
      <c r="B216" s="518"/>
      <c r="C216" s="23" t="s">
        <v>516</v>
      </c>
      <c r="D216" s="24">
        <v>1</v>
      </c>
      <c r="E216" s="25">
        <v>247.46</v>
      </c>
    </row>
    <row r="217" spans="1:5">
      <c r="A217" s="518"/>
      <c r="B217" s="518"/>
      <c r="C217" s="23" t="s">
        <v>439</v>
      </c>
      <c r="D217" s="24">
        <v>2</v>
      </c>
      <c r="E217" s="25">
        <v>1805.48</v>
      </c>
    </row>
    <row r="218" spans="1:5">
      <c r="A218" s="518"/>
      <c r="B218" s="519"/>
      <c r="C218" s="23" t="s">
        <v>479</v>
      </c>
      <c r="D218" s="24">
        <v>1</v>
      </c>
      <c r="E218" s="25">
        <v>372.53999999999996</v>
      </c>
    </row>
    <row r="219" spans="1:5">
      <c r="A219" s="518"/>
      <c r="B219" s="513" t="s">
        <v>517</v>
      </c>
      <c r="C219" s="514"/>
      <c r="D219" s="21">
        <v>38</v>
      </c>
      <c r="E219" s="29">
        <v>26791.63</v>
      </c>
    </row>
    <row r="220" spans="1:5">
      <c r="A220" s="518"/>
      <c r="B220" s="517" t="s">
        <v>353</v>
      </c>
      <c r="C220" s="23" t="s">
        <v>518</v>
      </c>
      <c r="D220" s="24">
        <v>1</v>
      </c>
      <c r="E220" s="25">
        <v>3082.6800000000003</v>
      </c>
    </row>
    <row r="221" spans="1:5">
      <c r="A221" s="518"/>
      <c r="B221" s="518"/>
      <c r="C221" s="23" t="s">
        <v>519</v>
      </c>
      <c r="D221" s="24">
        <v>1</v>
      </c>
      <c r="E221" s="25">
        <v>143.72</v>
      </c>
    </row>
    <row r="222" spans="1:5">
      <c r="A222" s="518"/>
      <c r="B222" s="518"/>
      <c r="C222" s="23" t="s">
        <v>425</v>
      </c>
      <c r="D222" s="24">
        <v>1</v>
      </c>
      <c r="E222" s="25">
        <v>339.02</v>
      </c>
    </row>
    <row r="223" spans="1:5">
      <c r="A223" s="518"/>
      <c r="B223" s="519"/>
      <c r="C223" s="23" t="s">
        <v>499</v>
      </c>
      <c r="D223" s="24">
        <v>3</v>
      </c>
      <c r="E223" s="25">
        <v>274.47000000000003</v>
      </c>
    </row>
    <row r="224" spans="1:5">
      <c r="A224" s="518"/>
      <c r="B224" s="513" t="s">
        <v>520</v>
      </c>
      <c r="C224" s="514"/>
      <c r="D224" s="21">
        <v>6</v>
      </c>
      <c r="E224" s="29">
        <v>3839.8900000000003</v>
      </c>
    </row>
    <row r="225" spans="1:5">
      <c r="A225" s="518"/>
      <c r="B225" s="45" t="s">
        <v>354</v>
      </c>
      <c r="C225" s="23" t="s">
        <v>483</v>
      </c>
      <c r="D225" s="86">
        <v>11</v>
      </c>
      <c r="E225" s="87">
        <v>4873</v>
      </c>
    </row>
    <row r="226" spans="1:5">
      <c r="A226" s="518"/>
      <c r="B226" s="513" t="s">
        <v>521</v>
      </c>
      <c r="C226" s="514"/>
      <c r="D226" s="21">
        <v>11</v>
      </c>
      <c r="E226" s="29">
        <v>4873</v>
      </c>
    </row>
    <row r="227" spans="1:5">
      <c r="A227" s="518"/>
      <c r="B227" s="517" t="s">
        <v>355</v>
      </c>
      <c r="C227" s="23" t="s">
        <v>522</v>
      </c>
      <c r="D227" s="24">
        <v>1</v>
      </c>
      <c r="E227" s="25">
        <v>1005.48</v>
      </c>
    </row>
    <row r="228" spans="1:5">
      <c r="A228" s="518"/>
      <c r="B228" s="518"/>
      <c r="C228" s="23" t="s">
        <v>470</v>
      </c>
      <c r="D228" s="86">
        <v>1</v>
      </c>
      <c r="E228" s="87">
        <v>403</v>
      </c>
    </row>
    <row r="229" spans="1:5">
      <c r="A229" s="518"/>
      <c r="B229" s="518"/>
      <c r="C229" s="23" t="s">
        <v>523</v>
      </c>
      <c r="D229" s="24">
        <v>1</v>
      </c>
      <c r="E229" s="25">
        <v>759.42</v>
      </c>
    </row>
    <row r="230" spans="1:5">
      <c r="A230" s="518"/>
      <c r="B230" s="519"/>
      <c r="C230" s="23" t="s">
        <v>447</v>
      </c>
      <c r="D230" s="24">
        <v>1</v>
      </c>
      <c r="E230" s="25">
        <v>695.24</v>
      </c>
    </row>
    <row r="231" spans="1:5">
      <c r="A231" s="519"/>
      <c r="B231" s="513" t="s">
        <v>524</v>
      </c>
      <c r="C231" s="514"/>
      <c r="D231" s="21">
        <v>4</v>
      </c>
      <c r="E231" s="29">
        <v>2863.1400000000003</v>
      </c>
    </row>
    <row r="232" spans="1:5">
      <c r="A232" s="513" t="s">
        <v>47</v>
      </c>
      <c r="B232" s="527"/>
      <c r="C232" s="514"/>
      <c r="D232" s="21">
        <v>59</v>
      </c>
      <c r="E232" s="29">
        <v>38367.660000000003</v>
      </c>
    </row>
    <row r="233" spans="1:5">
      <c r="A233" s="517" t="s">
        <v>48</v>
      </c>
      <c r="B233" s="517" t="s">
        <v>49</v>
      </c>
      <c r="C233" s="23" t="s">
        <v>463</v>
      </c>
      <c r="D233" s="24">
        <v>9</v>
      </c>
      <c r="E233" s="25">
        <v>6267.2399999999989</v>
      </c>
    </row>
    <row r="234" spans="1:5">
      <c r="A234" s="518"/>
      <c r="B234" s="518"/>
      <c r="C234" s="23" t="s">
        <v>418</v>
      </c>
      <c r="D234" s="24">
        <v>2</v>
      </c>
      <c r="E234" s="25">
        <v>1226.28</v>
      </c>
    </row>
    <row r="235" spans="1:5">
      <c r="A235" s="518"/>
      <c r="B235" s="518"/>
      <c r="C235" s="23" t="s">
        <v>464</v>
      </c>
      <c r="D235" s="24">
        <v>2</v>
      </c>
      <c r="E235" s="25">
        <v>1348.88</v>
      </c>
    </row>
    <row r="236" spans="1:5">
      <c r="A236" s="518"/>
      <c r="B236" s="518"/>
      <c r="C236" s="23" t="s">
        <v>451</v>
      </c>
      <c r="D236" s="24">
        <v>1</v>
      </c>
      <c r="E236" s="25">
        <v>421.4</v>
      </c>
    </row>
    <row r="237" spans="1:5">
      <c r="A237" s="518"/>
      <c r="B237" s="518"/>
      <c r="C237" s="23" t="s">
        <v>518</v>
      </c>
      <c r="D237" s="24">
        <v>1</v>
      </c>
      <c r="E237" s="25">
        <v>3082.6800000000003</v>
      </c>
    </row>
    <row r="238" spans="1:5">
      <c r="A238" s="518"/>
      <c r="B238" s="518"/>
      <c r="C238" s="23" t="s">
        <v>466</v>
      </c>
      <c r="D238" s="24">
        <v>3</v>
      </c>
      <c r="E238" s="25">
        <v>6929.0399999999991</v>
      </c>
    </row>
    <row r="239" spans="1:5">
      <c r="A239" s="518"/>
      <c r="B239" s="518"/>
      <c r="C239" s="23" t="s">
        <v>419</v>
      </c>
      <c r="D239" s="24">
        <v>3</v>
      </c>
      <c r="E239" s="25">
        <v>4174.62</v>
      </c>
    </row>
    <row r="240" spans="1:5">
      <c r="A240" s="518"/>
      <c r="B240" s="518"/>
      <c r="C240" s="23" t="s">
        <v>449</v>
      </c>
      <c r="D240" s="24">
        <v>13</v>
      </c>
      <c r="E240" s="25">
        <v>18019.3</v>
      </c>
    </row>
    <row r="241" spans="1:5">
      <c r="A241" s="518"/>
      <c r="B241" s="518"/>
      <c r="C241" s="23" t="s">
        <v>452</v>
      </c>
      <c r="D241" s="24">
        <v>24</v>
      </c>
      <c r="E241" s="25">
        <v>30738</v>
      </c>
    </row>
    <row r="242" spans="1:5">
      <c r="A242" s="518"/>
      <c r="B242" s="518"/>
      <c r="C242" s="23" t="s">
        <v>525</v>
      </c>
      <c r="D242" s="24">
        <v>1</v>
      </c>
      <c r="E242" s="25">
        <v>372.53</v>
      </c>
    </row>
    <row r="243" spans="1:5">
      <c r="A243" s="518"/>
      <c r="B243" s="518"/>
      <c r="C243" s="23" t="s">
        <v>467</v>
      </c>
      <c r="D243" s="24">
        <v>1</v>
      </c>
      <c r="E243" s="25">
        <v>372.53999999999996</v>
      </c>
    </row>
    <row r="244" spans="1:5">
      <c r="A244" s="518"/>
      <c r="B244" s="518"/>
      <c r="C244" s="23" t="s">
        <v>468</v>
      </c>
      <c r="D244" s="24">
        <v>1</v>
      </c>
      <c r="E244" s="25">
        <v>1389.76</v>
      </c>
    </row>
    <row r="245" spans="1:5">
      <c r="A245" s="518"/>
      <c r="B245" s="518"/>
      <c r="C245" s="23" t="s">
        <v>441</v>
      </c>
      <c r="D245" s="24">
        <v>2</v>
      </c>
      <c r="E245" s="25">
        <v>90</v>
      </c>
    </row>
    <row r="246" spans="1:5">
      <c r="A246" s="518"/>
      <c r="B246" s="518"/>
      <c r="C246" s="23" t="s">
        <v>435</v>
      </c>
      <c r="D246" s="24">
        <v>1</v>
      </c>
      <c r="E246" s="25">
        <v>372.53999999999996</v>
      </c>
    </row>
    <row r="247" spans="1:5">
      <c r="A247" s="518"/>
      <c r="B247" s="518"/>
      <c r="C247" s="23" t="s">
        <v>526</v>
      </c>
      <c r="D247" s="24">
        <v>1</v>
      </c>
      <c r="E247" s="25">
        <v>358.58000000000004</v>
      </c>
    </row>
    <row r="248" spans="1:5">
      <c r="A248" s="518"/>
      <c r="B248" s="518"/>
      <c r="C248" s="23" t="s">
        <v>483</v>
      </c>
      <c r="D248" s="86">
        <v>1</v>
      </c>
      <c r="E248" s="87">
        <v>443</v>
      </c>
    </row>
    <row r="249" spans="1:5">
      <c r="A249" s="518"/>
      <c r="B249" s="518"/>
      <c r="C249" s="23" t="s">
        <v>491</v>
      </c>
      <c r="D249" s="86">
        <v>5</v>
      </c>
      <c r="E249" s="87">
        <v>3215</v>
      </c>
    </row>
    <row r="250" spans="1:5">
      <c r="A250" s="518"/>
      <c r="B250" s="518"/>
      <c r="C250" s="23" t="s">
        <v>527</v>
      </c>
      <c r="D250" s="86">
        <v>1</v>
      </c>
      <c r="E250" s="87">
        <v>543</v>
      </c>
    </row>
    <row r="251" spans="1:5">
      <c r="A251" s="518"/>
      <c r="B251" s="518"/>
      <c r="C251" s="23" t="s">
        <v>420</v>
      </c>
      <c r="D251" s="24">
        <v>6</v>
      </c>
      <c r="E251" s="25">
        <v>3791.28</v>
      </c>
    </row>
    <row r="252" spans="1:5">
      <c r="A252" s="518"/>
      <c r="B252" s="518"/>
      <c r="C252" s="23" t="s">
        <v>528</v>
      </c>
      <c r="D252" s="24">
        <v>1</v>
      </c>
      <c r="E252" s="25">
        <v>723.08</v>
      </c>
    </row>
    <row r="253" spans="1:5">
      <c r="A253" s="518"/>
      <c r="B253" s="518"/>
      <c r="C253" s="23" t="s">
        <v>421</v>
      </c>
      <c r="D253" s="24">
        <v>1</v>
      </c>
      <c r="E253" s="25">
        <v>1079.8400000000001</v>
      </c>
    </row>
    <row r="254" spans="1:5">
      <c r="A254" s="518"/>
      <c r="B254" s="518"/>
      <c r="C254" s="23" t="s">
        <v>436</v>
      </c>
      <c r="D254" s="24">
        <v>4</v>
      </c>
      <c r="E254" s="25">
        <v>3408.16</v>
      </c>
    </row>
    <row r="255" spans="1:5">
      <c r="A255" s="518"/>
      <c r="B255" s="518"/>
      <c r="C255" s="23" t="s">
        <v>422</v>
      </c>
      <c r="D255" s="24">
        <v>2</v>
      </c>
      <c r="E255" s="25">
        <v>1782.04</v>
      </c>
    </row>
    <row r="256" spans="1:5">
      <c r="A256" s="518"/>
      <c r="B256" s="518"/>
      <c r="C256" s="23" t="s">
        <v>437</v>
      </c>
      <c r="D256" s="24">
        <v>1</v>
      </c>
      <c r="E256" s="25">
        <v>869.98</v>
      </c>
    </row>
    <row r="257" spans="1:5">
      <c r="A257" s="518"/>
      <c r="B257" s="518"/>
      <c r="C257" s="23" t="s">
        <v>423</v>
      </c>
      <c r="D257" s="24">
        <v>9</v>
      </c>
      <c r="E257" s="25">
        <v>8281.44</v>
      </c>
    </row>
    <row r="258" spans="1:5">
      <c r="A258" s="518"/>
      <c r="B258" s="518"/>
      <c r="C258" s="23" t="s">
        <v>424</v>
      </c>
      <c r="D258" s="24">
        <v>11</v>
      </c>
      <c r="E258" s="25">
        <v>13948.659999999996</v>
      </c>
    </row>
    <row r="259" spans="1:5">
      <c r="A259" s="518"/>
      <c r="B259" s="518"/>
      <c r="C259" s="23" t="s">
        <v>529</v>
      </c>
      <c r="D259" s="24">
        <v>10</v>
      </c>
      <c r="E259" s="25">
        <v>4646.1000000000004</v>
      </c>
    </row>
    <row r="260" spans="1:5">
      <c r="A260" s="518"/>
      <c r="B260" s="518"/>
      <c r="C260" s="23" t="s">
        <v>443</v>
      </c>
      <c r="D260" s="24">
        <v>1</v>
      </c>
      <c r="E260" s="25">
        <v>173.32999999999998</v>
      </c>
    </row>
    <row r="261" spans="1:5">
      <c r="A261" s="518"/>
      <c r="B261" s="518"/>
      <c r="C261" s="23" t="s">
        <v>530</v>
      </c>
      <c r="D261" s="24">
        <v>1</v>
      </c>
      <c r="E261" s="25">
        <v>499.2</v>
      </c>
    </row>
    <row r="262" spans="1:5">
      <c r="A262" s="518"/>
      <c r="B262" s="518"/>
      <c r="C262" s="23" t="s">
        <v>425</v>
      </c>
      <c r="D262" s="24">
        <v>73</v>
      </c>
      <c r="E262" s="25">
        <v>24748.460000000025</v>
      </c>
    </row>
    <row r="263" spans="1:5">
      <c r="A263" s="518"/>
      <c r="B263" s="518"/>
      <c r="C263" s="23" t="s">
        <v>511</v>
      </c>
      <c r="D263" s="24">
        <v>2</v>
      </c>
      <c r="E263" s="25">
        <v>773.74</v>
      </c>
    </row>
    <row r="264" spans="1:5">
      <c r="A264" s="518"/>
      <c r="B264" s="518"/>
      <c r="C264" s="23" t="s">
        <v>494</v>
      </c>
      <c r="D264" s="24">
        <v>1</v>
      </c>
      <c r="E264" s="25">
        <v>139.96</v>
      </c>
    </row>
    <row r="265" spans="1:5">
      <c r="A265" s="518"/>
      <c r="B265" s="518"/>
      <c r="C265" s="23" t="s">
        <v>426</v>
      </c>
      <c r="D265" s="24">
        <v>32</v>
      </c>
      <c r="E265" s="25">
        <v>33852.160000000018</v>
      </c>
    </row>
    <row r="266" spans="1:5">
      <c r="A266" s="518"/>
      <c r="B266" s="518"/>
      <c r="C266" s="23" t="s">
        <v>453</v>
      </c>
      <c r="D266" s="24">
        <v>27</v>
      </c>
      <c r="E266" s="25">
        <v>23622.839999999989</v>
      </c>
    </row>
    <row r="267" spans="1:5">
      <c r="A267" s="518"/>
      <c r="B267" s="518"/>
      <c r="C267" s="23" t="s">
        <v>531</v>
      </c>
      <c r="D267" s="24">
        <v>1</v>
      </c>
      <c r="E267" s="25">
        <v>1707.3</v>
      </c>
    </row>
    <row r="268" spans="1:5">
      <c r="A268" s="518"/>
      <c r="B268" s="518"/>
      <c r="C268" s="23" t="s">
        <v>473</v>
      </c>
      <c r="D268" s="24">
        <v>1</v>
      </c>
      <c r="E268" s="25">
        <v>770.64</v>
      </c>
    </row>
    <row r="269" spans="1:5">
      <c r="A269" s="518"/>
      <c r="B269" s="518"/>
      <c r="C269" s="23" t="s">
        <v>532</v>
      </c>
      <c r="D269" s="24">
        <v>1</v>
      </c>
      <c r="E269" s="25">
        <v>360</v>
      </c>
    </row>
    <row r="270" spans="1:5">
      <c r="A270" s="518"/>
      <c r="B270" s="518"/>
      <c r="C270" s="23" t="s">
        <v>533</v>
      </c>
      <c r="D270" s="24">
        <v>22</v>
      </c>
      <c r="E270" s="25">
        <v>11311.74</v>
      </c>
    </row>
    <row r="271" spans="1:5">
      <c r="A271" s="518"/>
      <c r="B271" s="518"/>
      <c r="C271" s="23" t="s">
        <v>455</v>
      </c>
      <c r="D271" s="24">
        <v>10</v>
      </c>
      <c r="E271" s="25">
        <v>4382.3999999999987</v>
      </c>
    </row>
    <row r="272" spans="1:5">
      <c r="A272" s="518"/>
      <c r="B272" s="518"/>
      <c r="C272" s="23" t="s">
        <v>427</v>
      </c>
      <c r="D272" s="24">
        <v>8</v>
      </c>
      <c r="E272" s="25">
        <v>16027.36</v>
      </c>
    </row>
    <row r="273" spans="1:5">
      <c r="A273" s="518"/>
      <c r="B273" s="518"/>
      <c r="C273" s="23" t="s">
        <v>534</v>
      </c>
      <c r="D273" s="24">
        <v>1</v>
      </c>
      <c r="E273" s="25">
        <v>409.55</v>
      </c>
    </row>
    <row r="274" spans="1:5">
      <c r="A274" s="518"/>
      <c r="B274" s="518"/>
      <c r="C274" s="23" t="s">
        <v>535</v>
      </c>
      <c r="D274" s="24">
        <v>1</v>
      </c>
      <c r="E274" s="25">
        <v>759.42</v>
      </c>
    </row>
    <row r="275" spans="1:5">
      <c r="A275" s="518"/>
      <c r="B275" s="518"/>
      <c r="C275" s="23" t="s">
        <v>428</v>
      </c>
      <c r="D275" s="24">
        <v>1</v>
      </c>
      <c r="E275" s="25">
        <v>243.81</v>
      </c>
    </row>
    <row r="276" spans="1:5">
      <c r="A276" s="518"/>
      <c r="B276" s="518"/>
      <c r="C276" s="23" t="s">
        <v>439</v>
      </c>
      <c r="D276" s="24">
        <v>3</v>
      </c>
      <c r="E276" s="25">
        <v>2708.2200000000003</v>
      </c>
    </row>
    <row r="277" spans="1:5">
      <c r="A277" s="518"/>
      <c r="B277" s="518"/>
      <c r="C277" s="23" t="s">
        <v>536</v>
      </c>
      <c r="D277" s="24">
        <v>3</v>
      </c>
      <c r="E277" s="25">
        <v>1259.9100000000001</v>
      </c>
    </row>
    <row r="278" spans="1:5">
      <c r="A278" s="518"/>
      <c r="B278" s="518"/>
      <c r="C278" s="23" t="s">
        <v>446</v>
      </c>
      <c r="D278" s="24">
        <v>3</v>
      </c>
      <c r="E278" s="25">
        <v>2108.1000000000004</v>
      </c>
    </row>
    <row r="279" spans="1:5">
      <c r="A279" s="518"/>
      <c r="B279" s="518"/>
      <c r="C279" s="23" t="s">
        <v>429</v>
      </c>
      <c r="D279" s="24">
        <v>5</v>
      </c>
      <c r="E279" s="25">
        <v>2569.7000000000003</v>
      </c>
    </row>
    <row r="280" spans="1:5">
      <c r="A280" s="518"/>
      <c r="B280" s="518"/>
      <c r="C280" s="23" t="s">
        <v>537</v>
      </c>
      <c r="D280" s="24">
        <v>8</v>
      </c>
      <c r="E280" s="25">
        <v>2983.1199999999994</v>
      </c>
    </row>
    <row r="281" spans="1:5">
      <c r="A281" s="518"/>
      <c r="B281" s="518"/>
      <c r="C281" s="23" t="s">
        <v>538</v>
      </c>
      <c r="D281" s="24">
        <v>1</v>
      </c>
      <c r="E281" s="25">
        <v>241.43</v>
      </c>
    </row>
    <row r="282" spans="1:5">
      <c r="A282" s="518"/>
      <c r="B282" s="518"/>
      <c r="C282" s="23" t="s">
        <v>539</v>
      </c>
      <c r="D282" s="24">
        <v>2</v>
      </c>
      <c r="E282" s="25">
        <v>947.66000000000008</v>
      </c>
    </row>
    <row r="283" spans="1:5">
      <c r="A283" s="518"/>
      <c r="B283" s="518"/>
      <c r="C283" s="23" t="s">
        <v>447</v>
      </c>
      <c r="D283" s="24">
        <v>1</v>
      </c>
      <c r="E283" s="25">
        <v>695.24</v>
      </c>
    </row>
    <row r="284" spans="1:5">
      <c r="A284" s="518"/>
      <c r="B284" s="518"/>
      <c r="C284" s="23" t="s">
        <v>507</v>
      </c>
      <c r="D284" s="24">
        <v>14</v>
      </c>
      <c r="E284" s="25">
        <v>7211.6799999999994</v>
      </c>
    </row>
    <row r="285" spans="1:5">
      <c r="A285" s="518"/>
      <c r="B285" s="518"/>
      <c r="C285" s="23" t="s">
        <v>474</v>
      </c>
      <c r="D285" s="24">
        <v>64</v>
      </c>
      <c r="E285" s="25">
        <v>74501.120000000083</v>
      </c>
    </row>
    <row r="286" spans="1:5">
      <c r="A286" s="518"/>
      <c r="B286" s="518"/>
      <c r="C286" s="23" t="s">
        <v>540</v>
      </c>
      <c r="D286" s="24">
        <v>1</v>
      </c>
      <c r="E286" s="25">
        <v>966.74</v>
      </c>
    </row>
    <row r="287" spans="1:5">
      <c r="A287" s="518"/>
      <c r="B287" s="518"/>
      <c r="C287" s="23" t="s">
        <v>541</v>
      </c>
      <c r="D287" s="24">
        <v>1</v>
      </c>
      <c r="E287" s="25">
        <v>410.75</v>
      </c>
    </row>
    <row r="288" spans="1:5">
      <c r="A288" s="518"/>
      <c r="B288" s="518"/>
      <c r="C288" s="23" t="s">
        <v>430</v>
      </c>
      <c r="D288" s="24">
        <v>37</v>
      </c>
      <c r="E288" s="25">
        <v>11339.389999999998</v>
      </c>
    </row>
    <row r="289" spans="1:5">
      <c r="A289" s="518"/>
      <c r="B289" s="518"/>
      <c r="C289" s="23" t="s">
        <v>542</v>
      </c>
      <c r="D289" s="24">
        <v>1</v>
      </c>
      <c r="E289" s="25">
        <v>381.08</v>
      </c>
    </row>
    <row r="290" spans="1:5">
      <c r="A290" s="518"/>
      <c r="B290" s="518"/>
      <c r="C290" s="23" t="s">
        <v>543</v>
      </c>
      <c r="D290" s="24">
        <v>2</v>
      </c>
      <c r="E290" s="25">
        <v>10160.560000000001</v>
      </c>
    </row>
    <row r="291" spans="1:5">
      <c r="A291" s="518"/>
      <c r="B291" s="519"/>
      <c r="C291" s="23" t="s">
        <v>544</v>
      </c>
      <c r="D291" s="24">
        <v>1</v>
      </c>
      <c r="E291" s="25">
        <v>5710.28</v>
      </c>
    </row>
    <row r="292" spans="1:5">
      <c r="A292" s="518"/>
      <c r="B292" s="513" t="s">
        <v>545</v>
      </c>
      <c r="C292" s="514"/>
      <c r="D292" s="21">
        <v>447</v>
      </c>
      <c r="E292" s="29">
        <v>361871.8600000001</v>
      </c>
    </row>
    <row r="293" spans="1:5">
      <c r="A293" s="518"/>
      <c r="B293" s="517" t="s">
        <v>356</v>
      </c>
      <c r="C293" s="23" t="s">
        <v>436</v>
      </c>
      <c r="D293" s="24">
        <v>1</v>
      </c>
      <c r="E293" s="25">
        <v>852.04</v>
      </c>
    </row>
    <row r="294" spans="1:5">
      <c r="A294" s="518"/>
      <c r="B294" s="518"/>
      <c r="C294" s="23" t="s">
        <v>424</v>
      </c>
      <c r="D294" s="24">
        <v>1</v>
      </c>
      <c r="E294" s="25">
        <v>1268.06</v>
      </c>
    </row>
    <row r="295" spans="1:5">
      <c r="A295" s="518"/>
      <c r="B295" s="518"/>
      <c r="C295" s="23" t="s">
        <v>511</v>
      </c>
      <c r="D295" s="24">
        <v>1</v>
      </c>
      <c r="E295" s="25">
        <v>386.87</v>
      </c>
    </row>
    <row r="296" spans="1:5">
      <c r="A296" s="518"/>
      <c r="B296" s="518"/>
      <c r="C296" s="23" t="s">
        <v>426</v>
      </c>
      <c r="D296" s="24">
        <v>2</v>
      </c>
      <c r="E296" s="25">
        <v>2115.7600000000002</v>
      </c>
    </row>
    <row r="297" spans="1:5">
      <c r="A297" s="518"/>
      <c r="B297" s="518"/>
      <c r="C297" s="23" t="s">
        <v>484</v>
      </c>
      <c r="D297" s="24">
        <v>1</v>
      </c>
      <c r="E297" s="25">
        <v>755.18000000000006</v>
      </c>
    </row>
    <row r="298" spans="1:5">
      <c r="A298" s="518"/>
      <c r="B298" s="519"/>
      <c r="C298" s="23" t="s">
        <v>474</v>
      </c>
      <c r="D298" s="24">
        <v>2</v>
      </c>
      <c r="E298" s="25">
        <v>2328.16</v>
      </c>
    </row>
    <row r="299" spans="1:5">
      <c r="A299" s="518"/>
      <c r="B299" s="513" t="s">
        <v>546</v>
      </c>
      <c r="C299" s="514"/>
      <c r="D299" s="21">
        <v>8</v>
      </c>
      <c r="E299" s="29">
        <v>7706.07</v>
      </c>
    </row>
    <row r="300" spans="1:5">
      <c r="A300" s="518"/>
      <c r="B300" s="517" t="s">
        <v>357</v>
      </c>
      <c r="C300" s="23" t="s">
        <v>419</v>
      </c>
      <c r="D300" s="24">
        <v>4</v>
      </c>
      <c r="E300" s="25">
        <v>5566.16</v>
      </c>
    </row>
    <row r="301" spans="1:5">
      <c r="A301" s="518"/>
      <c r="B301" s="518"/>
      <c r="C301" s="23" t="s">
        <v>457</v>
      </c>
      <c r="D301" s="24">
        <v>4</v>
      </c>
      <c r="E301" s="25">
        <v>1889.72</v>
      </c>
    </row>
    <row r="302" spans="1:5">
      <c r="A302" s="518"/>
      <c r="B302" s="518"/>
      <c r="C302" s="23" t="s">
        <v>420</v>
      </c>
      <c r="D302" s="24">
        <v>3</v>
      </c>
      <c r="E302" s="25">
        <v>1895.6399999999999</v>
      </c>
    </row>
    <row r="303" spans="1:5">
      <c r="A303" s="518"/>
      <c r="B303" s="518"/>
      <c r="C303" s="23" t="s">
        <v>433</v>
      </c>
      <c r="D303" s="24">
        <v>6</v>
      </c>
      <c r="E303" s="25">
        <v>6718.44</v>
      </c>
    </row>
    <row r="304" spans="1:5">
      <c r="A304" s="518"/>
      <c r="B304" s="518"/>
      <c r="C304" s="23" t="s">
        <v>436</v>
      </c>
      <c r="D304" s="24">
        <v>1</v>
      </c>
      <c r="E304" s="25">
        <v>852.04</v>
      </c>
    </row>
    <row r="305" spans="1:5">
      <c r="A305" s="518"/>
      <c r="B305" s="518"/>
      <c r="C305" s="23" t="s">
        <v>422</v>
      </c>
      <c r="D305" s="24">
        <v>6</v>
      </c>
      <c r="E305" s="25">
        <v>5346.1200000000008</v>
      </c>
    </row>
    <row r="306" spans="1:5">
      <c r="A306" s="518"/>
      <c r="B306" s="518"/>
      <c r="C306" s="23" t="s">
        <v>437</v>
      </c>
      <c r="D306" s="24">
        <v>9</v>
      </c>
      <c r="E306" s="25">
        <v>7829.8199999999979</v>
      </c>
    </row>
    <row r="307" spans="1:5">
      <c r="A307" s="518"/>
      <c r="B307" s="518"/>
      <c r="C307" s="23" t="s">
        <v>424</v>
      </c>
      <c r="D307" s="24">
        <v>6</v>
      </c>
      <c r="E307" s="25">
        <v>7608.3599999999988</v>
      </c>
    </row>
    <row r="308" spans="1:5">
      <c r="A308" s="518"/>
      <c r="B308" s="518"/>
      <c r="C308" s="23" t="s">
        <v>425</v>
      </c>
      <c r="D308" s="24">
        <v>13</v>
      </c>
      <c r="E308" s="25">
        <v>4407.26</v>
      </c>
    </row>
    <row r="309" spans="1:5">
      <c r="A309" s="518"/>
      <c r="B309" s="518"/>
      <c r="C309" s="23" t="s">
        <v>454</v>
      </c>
      <c r="D309" s="24">
        <v>1</v>
      </c>
      <c r="E309" s="25">
        <v>509.86</v>
      </c>
    </row>
    <row r="310" spans="1:5">
      <c r="A310" s="518"/>
      <c r="B310" s="518"/>
      <c r="C310" s="23" t="s">
        <v>455</v>
      </c>
      <c r="D310" s="24">
        <v>2</v>
      </c>
      <c r="E310" s="25">
        <v>876.48</v>
      </c>
    </row>
    <row r="311" spans="1:5">
      <c r="A311" s="518"/>
      <c r="B311" s="519"/>
      <c r="C311" s="23" t="s">
        <v>430</v>
      </c>
      <c r="D311" s="24">
        <v>8</v>
      </c>
      <c r="E311" s="25">
        <v>2451.7600000000002</v>
      </c>
    </row>
    <row r="312" spans="1:5">
      <c r="A312" s="518"/>
      <c r="B312" s="513" t="s">
        <v>547</v>
      </c>
      <c r="C312" s="514"/>
      <c r="D312" s="21">
        <v>63</v>
      </c>
      <c r="E312" s="29">
        <v>45951.660000000011</v>
      </c>
    </row>
    <row r="313" spans="1:5">
      <c r="A313" s="518"/>
      <c r="B313" s="517" t="s">
        <v>50</v>
      </c>
      <c r="C313" s="89" t="s">
        <v>548</v>
      </c>
      <c r="D313" s="27">
        <v>1</v>
      </c>
      <c r="E313" s="28">
        <v>90</v>
      </c>
    </row>
    <row r="314" spans="1:5">
      <c r="A314" s="518"/>
      <c r="B314" s="518"/>
      <c r="C314" s="26" t="s">
        <v>419</v>
      </c>
      <c r="D314" s="27">
        <v>27</v>
      </c>
      <c r="E314" s="28">
        <v>37571.580000000016</v>
      </c>
    </row>
    <row r="315" spans="1:5">
      <c r="A315" s="518"/>
      <c r="B315" s="518"/>
      <c r="C315" s="26" t="s">
        <v>457</v>
      </c>
      <c r="D315" s="27">
        <v>1</v>
      </c>
      <c r="E315" s="28">
        <v>472.43</v>
      </c>
    </row>
    <row r="316" spans="1:5">
      <c r="A316" s="518"/>
      <c r="B316" s="518"/>
      <c r="C316" s="26" t="s">
        <v>549</v>
      </c>
      <c r="D316" s="27">
        <v>1</v>
      </c>
      <c r="E316" s="28">
        <v>402.85</v>
      </c>
    </row>
    <row r="317" spans="1:5">
      <c r="A317" s="518"/>
      <c r="B317" s="518"/>
      <c r="C317" s="89" t="s">
        <v>442</v>
      </c>
      <c r="D317" s="27">
        <v>2</v>
      </c>
      <c r="E317" s="28">
        <v>180</v>
      </c>
    </row>
    <row r="318" spans="1:5">
      <c r="A318" s="518"/>
      <c r="B318" s="518"/>
      <c r="C318" s="26" t="s">
        <v>420</v>
      </c>
      <c r="D318" s="27">
        <v>1</v>
      </c>
      <c r="E318" s="28">
        <v>631.88</v>
      </c>
    </row>
    <row r="319" spans="1:5">
      <c r="A319" s="518"/>
      <c r="B319" s="518"/>
      <c r="C319" s="26" t="s">
        <v>433</v>
      </c>
      <c r="D319" s="27">
        <v>1</v>
      </c>
      <c r="E319" s="28">
        <v>1119.74</v>
      </c>
    </row>
    <row r="320" spans="1:5">
      <c r="A320" s="518"/>
      <c r="B320" s="518"/>
      <c r="C320" s="26" t="s">
        <v>421</v>
      </c>
      <c r="D320" s="27">
        <v>9</v>
      </c>
      <c r="E320" s="28">
        <v>9718.5600000000013</v>
      </c>
    </row>
    <row r="321" spans="1:5">
      <c r="A321" s="518"/>
      <c r="B321" s="518"/>
      <c r="C321" s="26" t="s">
        <v>436</v>
      </c>
      <c r="D321" s="27">
        <v>1</v>
      </c>
      <c r="E321" s="28">
        <v>852.04</v>
      </c>
    </row>
    <row r="322" spans="1:5">
      <c r="A322" s="518"/>
      <c r="B322" s="518"/>
      <c r="C322" s="26" t="s">
        <v>422</v>
      </c>
      <c r="D322" s="27">
        <v>20</v>
      </c>
      <c r="E322" s="28">
        <v>17820.400000000005</v>
      </c>
    </row>
    <row r="323" spans="1:5">
      <c r="A323" s="518"/>
      <c r="B323" s="518"/>
      <c r="C323" s="26" t="s">
        <v>437</v>
      </c>
      <c r="D323" s="27">
        <v>24</v>
      </c>
      <c r="E323" s="28">
        <v>20879.519999999993</v>
      </c>
    </row>
    <row r="324" spans="1:5">
      <c r="A324" s="518"/>
      <c r="B324" s="518"/>
      <c r="C324" s="26" t="s">
        <v>423</v>
      </c>
      <c r="D324" s="27">
        <v>22</v>
      </c>
      <c r="E324" s="28">
        <v>20243.52</v>
      </c>
    </row>
    <row r="325" spans="1:5">
      <c r="A325" s="518"/>
      <c r="B325" s="518"/>
      <c r="C325" s="26" t="s">
        <v>424</v>
      </c>
      <c r="D325" s="27">
        <v>29</v>
      </c>
      <c r="E325" s="28">
        <v>36773.740000000005</v>
      </c>
    </row>
    <row r="326" spans="1:5">
      <c r="A326" s="518"/>
      <c r="B326" s="518"/>
      <c r="C326" s="26" t="s">
        <v>443</v>
      </c>
      <c r="D326" s="27">
        <v>1</v>
      </c>
      <c r="E326" s="28">
        <v>173.32999999999998</v>
      </c>
    </row>
    <row r="327" spans="1:5">
      <c r="A327" s="518"/>
      <c r="B327" s="518"/>
      <c r="C327" s="26" t="s">
        <v>425</v>
      </c>
      <c r="D327" s="27">
        <v>8</v>
      </c>
      <c r="E327" s="28">
        <v>2712.16</v>
      </c>
    </row>
    <row r="328" spans="1:5">
      <c r="A328" s="518"/>
      <c r="B328" s="518"/>
      <c r="C328" s="26" t="s">
        <v>550</v>
      </c>
      <c r="D328" s="27">
        <v>1</v>
      </c>
      <c r="E328" s="28">
        <v>483.54999999999995</v>
      </c>
    </row>
    <row r="329" spans="1:5">
      <c r="A329" s="518"/>
      <c r="B329" s="518"/>
      <c r="C329" s="26" t="s">
        <v>426</v>
      </c>
      <c r="D329" s="27">
        <v>3</v>
      </c>
      <c r="E329" s="28">
        <v>3173.6400000000003</v>
      </c>
    </row>
    <row r="330" spans="1:5">
      <c r="A330" s="518"/>
      <c r="B330" s="518"/>
      <c r="C330" s="26" t="s">
        <v>454</v>
      </c>
      <c r="D330" s="27">
        <v>3</v>
      </c>
      <c r="E330" s="28">
        <v>1529.58</v>
      </c>
    </row>
    <row r="331" spans="1:5">
      <c r="A331" s="518"/>
      <c r="B331" s="518"/>
      <c r="C331" s="26" t="s">
        <v>497</v>
      </c>
      <c r="D331" s="27">
        <v>1</v>
      </c>
      <c r="E331" s="28">
        <v>433.62</v>
      </c>
    </row>
    <row r="332" spans="1:5">
      <c r="A332" s="518"/>
      <c r="B332" s="518"/>
      <c r="C332" s="26" t="s">
        <v>532</v>
      </c>
      <c r="D332" s="27">
        <v>18</v>
      </c>
      <c r="E332" s="28">
        <v>6480</v>
      </c>
    </row>
    <row r="333" spans="1:5">
      <c r="A333" s="518"/>
      <c r="B333" s="518"/>
      <c r="C333" s="26" t="s">
        <v>533</v>
      </c>
      <c r="D333" s="27">
        <v>5</v>
      </c>
      <c r="E333" s="28">
        <v>2570.85</v>
      </c>
    </row>
    <row r="334" spans="1:5">
      <c r="A334" s="518"/>
      <c r="B334" s="518"/>
      <c r="C334" s="26" t="s">
        <v>455</v>
      </c>
      <c r="D334" s="27">
        <v>9</v>
      </c>
      <c r="E334" s="28">
        <v>3944.1599999999989</v>
      </c>
    </row>
    <row r="335" spans="1:5">
      <c r="A335" s="518"/>
      <c r="B335" s="518"/>
      <c r="C335" s="26" t="s">
        <v>427</v>
      </c>
      <c r="D335" s="27">
        <v>3</v>
      </c>
      <c r="E335" s="28">
        <v>6010.26</v>
      </c>
    </row>
    <row r="336" spans="1:5">
      <c r="A336" s="518"/>
      <c r="B336" s="518"/>
      <c r="C336" s="26" t="s">
        <v>551</v>
      </c>
      <c r="D336" s="27">
        <v>1</v>
      </c>
      <c r="E336" s="28">
        <v>277.48</v>
      </c>
    </row>
    <row r="337" spans="1:7">
      <c r="A337" s="518"/>
      <c r="B337" s="518"/>
      <c r="C337" s="26" t="s">
        <v>552</v>
      </c>
      <c r="D337" s="27">
        <v>1</v>
      </c>
      <c r="E337" s="28">
        <v>465.59000000000003</v>
      </c>
    </row>
    <row r="338" spans="1:7">
      <c r="A338" s="518"/>
      <c r="B338" s="518"/>
      <c r="C338" s="26" t="s">
        <v>553</v>
      </c>
      <c r="D338" s="27">
        <v>1</v>
      </c>
      <c r="E338" s="28">
        <v>334.32</v>
      </c>
    </row>
    <row r="339" spans="1:7">
      <c r="A339" s="518"/>
      <c r="B339" s="518"/>
      <c r="C339" s="26" t="s">
        <v>501</v>
      </c>
      <c r="D339" s="27">
        <v>3</v>
      </c>
      <c r="E339" s="28">
        <v>940.31999999999994</v>
      </c>
    </row>
    <row r="340" spans="1:7">
      <c r="A340" s="518"/>
      <c r="B340" s="518"/>
      <c r="C340" s="26" t="s">
        <v>481</v>
      </c>
      <c r="D340" s="27">
        <v>1</v>
      </c>
      <c r="E340" s="28">
        <v>513.33999999999992</v>
      </c>
    </row>
    <row r="341" spans="1:7">
      <c r="A341" s="518"/>
      <c r="B341" s="518"/>
      <c r="C341" s="26" t="s">
        <v>446</v>
      </c>
      <c r="D341" s="27">
        <v>5</v>
      </c>
      <c r="E341" s="28">
        <v>3513.5</v>
      </c>
    </row>
    <row r="342" spans="1:7">
      <c r="A342" s="518"/>
      <c r="B342" s="518"/>
      <c r="C342" s="26" t="s">
        <v>507</v>
      </c>
      <c r="D342" s="27">
        <v>2</v>
      </c>
      <c r="E342" s="28">
        <v>1030.24</v>
      </c>
    </row>
    <row r="343" spans="1:7">
      <c r="A343" s="518"/>
      <c r="B343" s="518"/>
      <c r="C343" s="26" t="s">
        <v>554</v>
      </c>
      <c r="D343" s="27">
        <v>1</v>
      </c>
      <c r="E343" s="28">
        <v>305.29000000000002</v>
      </c>
    </row>
    <row r="344" spans="1:7">
      <c r="A344" s="518"/>
      <c r="B344" s="518"/>
      <c r="C344" s="26" t="s">
        <v>430</v>
      </c>
      <c r="D344" s="27">
        <v>2</v>
      </c>
      <c r="E344" s="28">
        <v>612.94000000000005</v>
      </c>
    </row>
    <row r="345" spans="1:7">
      <c r="A345" s="518"/>
      <c r="B345" s="518"/>
      <c r="C345" s="26" t="s">
        <v>431</v>
      </c>
      <c r="D345" s="27">
        <v>2</v>
      </c>
      <c r="E345" s="28">
        <v>6478.68</v>
      </c>
    </row>
    <row r="346" spans="1:7">
      <c r="A346" s="518"/>
      <c r="B346" s="519"/>
      <c r="C346" s="26" t="s">
        <v>544</v>
      </c>
      <c r="D346" s="27">
        <v>1</v>
      </c>
      <c r="E346" s="28">
        <v>5710.28</v>
      </c>
    </row>
    <row r="347" spans="1:7">
      <c r="A347" s="518"/>
      <c r="B347" s="513" t="s">
        <v>555</v>
      </c>
      <c r="C347" s="514"/>
      <c r="D347" s="21">
        <v>211</v>
      </c>
      <c r="E347" s="29">
        <f>SUM(E313:E346)</f>
        <v>194449.39</v>
      </c>
      <c r="G347" s="88"/>
    </row>
    <row r="348" spans="1:7">
      <c r="A348" s="518"/>
      <c r="B348" s="517" t="s">
        <v>358</v>
      </c>
      <c r="C348" s="89" t="s">
        <v>548</v>
      </c>
      <c r="D348" s="27">
        <v>3</v>
      </c>
      <c r="E348" s="28">
        <f>D348*90</f>
        <v>270</v>
      </c>
    </row>
    <row r="349" spans="1:7">
      <c r="A349" s="518"/>
      <c r="B349" s="518"/>
      <c r="C349" s="26" t="s">
        <v>436</v>
      </c>
      <c r="D349" s="27">
        <v>1</v>
      </c>
      <c r="E349" s="28">
        <v>852.04</v>
      </c>
    </row>
    <row r="350" spans="1:7">
      <c r="A350" s="518"/>
      <c r="B350" s="519"/>
      <c r="C350" s="26" t="s">
        <v>446</v>
      </c>
      <c r="D350" s="27">
        <v>4</v>
      </c>
      <c r="E350" s="28">
        <v>2810.8</v>
      </c>
    </row>
    <row r="351" spans="1:7">
      <c r="A351" s="519"/>
      <c r="B351" s="513" t="s">
        <v>556</v>
      </c>
      <c r="C351" s="514"/>
      <c r="D351" s="21">
        <v>8</v>
      </c>
      <c r="E351" s="29">
        <f>SUM(E348:E350)</f>
        <v>3932.84</v>
      </c>
      <c r="G351" s="88"/>
    </row>
    <row r="352" spans="1:7">
      <c r="A352" s="513" t="s">
        <v>51</v>
      </c>
      <c r="B352" s="527"/>
      <c r="C352" s="514"/>
      <c r="D352" s="21">
        <v>737</v>
      </c>
      <c r="E352" s="29">
        <f>E351+E347+E312+E299+E292</f>
        <v>613911.82000000007</v>
      </c>
    </row>
    <row r="353" spans="1:5">
      <c r="A353" s="517" t="s">
        <v>52</v>
      </c>
      <c r="B353" s="517" t="s">
        <v>55</v>
      </c>
      <c r="C353" s="23" t="s">
        <v>463</v>
      </c>
      <c r="D353" s="24">
        <v>1</v>
      </c>
      <c r="E353" s="25">
        <v>696.36</v>
      </c>
    </row>
    <row r="354" spans="1:5">
      <c r="A354" s="518"/>
      <c r="B354" s="518"/>
      <c r="C354" s="23" t="s">
        <v>464</v>
      </c>
      <c r="D354" s="24">
        <v>1</v>
      </c>
      <c r="E354" s="25">
        <v>674.44</v>
      </c>
    </row>
    <row r="355" spans="1:5">
      <c r="A355" s="518"/>
      <c r="B355" s="518"/>
      <c r="C355" s="23" t="s">
        <v>419</v>
      </c>
      <c r="D355" s="24">
        <v>1</v>
      </c>
      <c r="E355" s="25">
        <v>1391.54</v>
      </c>
    </row>
    <row r="356" spans="1:5">
      <c r="A356" s="518"/>
      <c r="B356" s="518"/>
      <c r="C356" s="23" t="s">
        <v>449</v>
      </c>
      <c r="D356" s="24">
        <v>31</v>
      </c>
      <c r="E356" s="25">
        <v>42969.099999999977</v>
      </c>
    </row>
    <row r="357" spans="1:5">
      <c r="A357" s="518"/>
      <c r="B357" s="518"/>
      <c r="C357" s="23" t="s">
        <v>452</v>
      </c>
      <c r="D357" s="24">
        <v>1</v>
      </c>
      <c r="E357" s="25">
        <v>1280.75</v>
      </c>
    </row>
    <row r="358" spans="1:5">
      <c r="A358" s="518"/>
      <c r="B358" s="518"/>
      <c r="C358" s="23" t="s">
        <v>457</v>
      </c>
      <c r="D358" s="24">
        <v>3</v>
      </c>
      <c r="E358" s="25">
        <v>1417.29</v>
      </c>
    </row>
    <row r="359" spans="1:5">
      <c r="A359" s="518"/>
      <c r="B359" s="518"/>
      <c r="C359" s="23" t="s">
        <v>557</v>
      </c>
      <c r="D359" s="24">
        <v>1</v>
      </c>
      <c r="E359" s="25">
        <v>449.20000000000005</v>
      </c>
    </row>
    <row r="360" spans="1:5">
      <c r="A360" s="518"/>
      <c r="B360" s="518"/>
      <c r="C360" s="23" t="s">
        <v>526</v>
      </c>
      <c r="D360" s="24">
        <v>1</v>
      </c>
      <c r="E360" s="25">
        <v>358.58000000000004</v>
      </c>
    </row>
    <row r="361" spans="1:5">
      <c r="A361" s="518"/>
      <c r="B361" s="518"/>
      <c r="C361" s="23" t="s">
        <v>420</v>
      </c>
      <c r="D361" s="24">
        <v>3</v>
      </c>
      <c r="E361" s="25">
        <v>1895.6399999999999</v>
      </c>
    </row>
    <row r="362" spans="1:5">
      <c r="A362" s="518"/>
      <c r="B362" s="518"/>
      <c r="C362" s="23" t="s">
        <v>433</v>
      </c>
      <c r="D362" s="24">
        <v>4</v>
      </c>
      <c r="E362" s="25">
        <v>4478.96</v>
      </c>
    </row>
    <row r="363" spans="1:5">
      <c r="A363" s="518"/>
      <c r="B363" s="518"/>
      <c r="C363" s="23" t="s">
        <v>421</v>
      </c>
      <c r="D363" s="24">
        <v>2</v>
      </c>
      <c r="E363" s="25">
        <v>2159.6800000000003</v>
      </c>
    </row>
    <row r="364" spans="1:5">
      <c r="A364" s="518"/>
      <c r="B364" s="518"/>
      <c r="C364" s="23" t="s">
        <v>436</v>
      </c>
      <c r="D364" s="24">
        <v>1</v>
      </c>
      <c r="E364" s="25">
        <v>852.04</v>
      </c>
    </row>
    <row r="365" spans="1:5">
      <c r="A365" s="518"/>
      <c r="B365" s="518"/>
      <c r="C365" s="23" t="s">
        <v>422</v>
      </c>
      <c r="D365" s="24">
        <v>8</v>
      </c>
      <c r="E365" s="25">
        <v>7128.1600000000017</v>
      </c>
    </row>
    <row r="366" spans="1:5">
      <c r="A366" s="518"/>
      <c r="B366" s="518"/>
      <c r="C366" s="23" t="s">
        <v>437</v>
      </c>
      <c r="D366" s="24">
        <v>8</v>
      </c>
      <c r="E366" s="25">
        <v>6959.8399999999983</v>
      </c>
    </row>
    <row r="367" spans="1:5">
      <c r="A367" s="518"/>
      <c r="B367" s="518"/>
      <c r="C367" s="23" t="s">
        <v>493</v>
      </c>
      <c r="D367" s="24">
        <v>5</v>
      </c>
      <c r="E367" s="25">
        <v>3769.5</v>
      </c>
    </row>
    <row r="368" spans="1:5">
      <c r="A368" s="518"/>
      <c r="B368" s="518"/>
      <c r="C368" s="23" t="s">
        <v>515</v>
      </c>
      <c r="D368" s="24">
        <v>3</v>
      </c>
      <c r="E368" s="25">
        <v>1081.98</v>
      </c>
    </row>
    <row r="369" spans="1:5">
      <c r="A369" s="518"/>
      <c r="B369" s="518"/>
      <c r="C369" s="23" t="s">
        <v>438</v>
      </c>
      <c r="D369" s="24">
        <v>2</v>
      </c>
      <c r="E369" s="25">
        <v>1092.08</v>
      </c>
    </row>
    <row r="370" spans="1:5">
      <c r="A370" s="518"/>
      <c r="B370" s="518"/>
      <c r="C370" s="23" t="s">
        <v>424</v>
      </c>
      <c r="D370" s="24">
        <v>6</v>
      </c>
      <c r="E370" s="25">
        <v>7608.3599999999988</v>
      </c>
    </row>
    <row r="371" spans="1:5">
      <c r="A371" s="518"/>
      <c r="B371" s="518"/>
      <c r="C371" s="23" t="s">
        <v>425</v>
      </c>
      <c r="D371" s="24">
        <v>31</v>
      </c>
      <c r="E371" s="25">
        <v>10509.620000000008</v>
      </c>
    </row>
    <row r="372" spans="1:5">
      <c r="A372" s="518"/>
      <c r="B372" s="518"/>
      <c r="C372" s="23" t="s">
        <v>426</v>
      </c>
      <c r="D372" s="24">
        <v>18</v>
      </c>
      <c r="E372" s="25">
        <v>19041.840000000011</v>
      </c>
    </row>
    <row r="373" spans="1:5">
      <c r="A373" s="518"/>
      <c r="B373" s="518"/>
      <c r="C373" s="23" t="s">
        <v>454</v>
      </c>
      <c r="D373" s="24">
        <v>1</v>
      </c>
      <c r="E373" s="25">
        <v>509.86</v>
      </c>
    </row>
    <row r="374" spans="1:5">
      <c r="A374" s="518"/>
      <c r="B374" s="518"/>
      <c r="C374" s="23" t="s">
        <v>455</v>
      </c>
      <c r="D374" s="24">
        <v>15</v>
      </c>
      <c r="E374" s="25">
        <v>6573.5999999999976</v>
      </c>
    </row>
    <row r="375" spans="1:5">
      <c r="A375" s="518"/>
      <c r="B375" s="518"/>
      <c r="C375" s="23" t="s">
        <v>427</v>
      </c>
      <c r="D375" s="24">
        <v>1</v>
      </c>
      <c r="E375" s="25">
        <v>2003.42</v>
      </c>
    </row>
    <row r="376" spans="1:5">
      <c r="A376" s="518"/>
      <c r="B376" s="518"/>
      <c r="C376" s="23" t="s">
        <v>439</v>
      </c>
      <c r="D376" s="24">
        <v>1</v>
      </c>
      <c r="E376" s="25">
        <v>902.74</v>
      </c>
    </row>
    <row r="377" spans="1:5">
      <c r="A377" s="518"/>
      <c r="B377" s="518"/>
      <c r="C377" s="23" t="s">
        <v>479</v>
      </c>
      <c r="D377" s="24">
        <v>1</v>
      </c>
      <c r="E377" s="25">
        <v>372.53999999999996</v>
      </c>
    </row>
    <row r="378" spans="1:5">
      <c r="A378" s="518"/>
      <c r="B378" s="518"/>
      <c r="C378" s="23" t="s">
        <v>429</v>
      </c>
      <c r="D378" s="24">
        <v>2</v>
      </c>
      <c r="E378" s="25">
        <v>1027.8800000000001</v>
      </c>
    </row>
    <row r="379" spans="1:5">
      <c r="A379" s="518"/>
      <c r="B379" s="519"/>
      <c r="C379" s="23" t="s">
        <v>430</v>
      </c>
      <c r="D379" s="24">
        <v>8</v>
      </c>
      <c r="E379" s="25">
        <v>2451.7600000000002</v>
      </c>
    </row>
    <row r="380" spans="1:5">
      <c r="A380" s="518"/>
      <c r="B380" s="513" t="s">
        <v>558</v>
      </c>
      <c r="C380" s="514"/>
      <c r="D380" s="21">
        <v>160</v>
      </c>
      <c r="E380" s="29">
        <v>129656.75999999998</v>
      </c>
    </row>
    <row r="381" spans="1:5">
      <c r="A381" s="518"/>
      <c r="B381" s="517" t="s">
        <v>56</v>
      </c>
      <c r="C381" s="23" t="s">
        <v>436</v>
      </c>
      <c r="D381" s="24">
        <v>9</v>
      </c>
      <c r="E381" s="25">
        <v>7668.36</v>
      </c>
    </row>
    <row r="382" spans="1:5">
      <c r="A382" s="518"/>
      <c r="B382" s="518"/>
      <c r="C382" s="23" t="s">
        <v>425</v>
      </c>
      <c r="D382" s="24">
        <v>5</v>
      </c>
      <c r="E382" s="25">
        <v>1695.1</v>
      </c>
    </row>
    <row r="383" spans="1:5">
      <c r="A383" s="518"/>
      <c r="B383" s="518"/>
      <c r="C383" s="23" t="s">
        <v>511</v>
      </c>
      <c r="D383" s="24">
        <v>1</v>
      </c>
      <c r="E383" s="25">
        <v>386.87</v>
      </c>
    </row>
    <row r="384" spans="1:5">
      <c r="A384" s="518"/>
      <c r="B384" s="519"/>
      <c r="C384" s="23" t="s">
        <v>430</v>
      </c>
      <c r="D384" s="24">
        <v>1</v>
      </c>
      <c r="E384" s="25">
        <v>306.47000000000003</v>
      </c>
    </row>
    <row r="385" spans="1:5">
      <c r="A385" s="518"/>
      <c r="B385" s="513" t="s">
        <v>559</v>
      </c>
      <c r="C385" s="514"/>
      <c r="D385" s="21">
        <v>16</v>
      </c>
      <c r="E385" s="29">
        <v>10056.799999999999</v>
      </c>
    </row>
    <row r="386" spans="1:5">
      <c r="A386" s="518"/>
      <c r="B386" s="517" t="s">
        <v>359</v>
      </c>
      <c r="C386" s="23" t="s">
        <v>463</v>
      </c>
      <c r="D386" s="24">
        <v>2</v>
      </c>
      <c r="E386" s="25">
        <v>1392.72</v>
      </c>
    </row>
    <row r="387" spans="1:5">
      <c r="A387" s="518"/>
      <c r="B387" s="518"/>
      <c r="C387" s="23" t="s">
        <v>421</v>
      </c>
      <c r="D387" s="24">
        <v>4</v>
      </c>
      <c r="E387" s="25">
        <v>4319.3600000000006</v>
      </c>
    </row>
    <row r="388" spans="1:5">
      <c r="A388" s="518"/>
      <c r="B388" s="518"/>
      <c r="C388" s="23" t="s">
        <v>422</v>
      </c>
      <c r="D388" s="24">
        <v>2</v>
      </c>
      <c r="E388" s="25">
        <v>1782.04</v>
      </c>
    </row>
    <row r="389" spans="1:5">
      <c r="A389" s="518"/>
      <c r="B389" s="519"/>
      <c r="C389" s="23" t="s">
        <v>438</v>
      </c>
      <c r="D389" s="24">
        <v>2</v>
      </c>
      <c r="E389" s="25">
        <v>1092.08</v>
      </c>
    </row>
    <row r="390" spans="1:5">
      <c r="A390" s="518"/>
      <c r="B390" s="513" t="s">
        <v>560</v>
      </c>
      <c r="C390" s="514"/>
      <c r="D390" s="21">
        <v>10</v>
      </c>
      <c r="E390" s="29">
        <v>8586.2000000000007</v>
      </c>
    </row>
    <row r="391" spans="1:5">
      <c r="A391" s="518"/>
      <c r="B391" s="45" t="s">
        <v>58</v>
      </c>
      <c r="C391" s="23" t="s">
        <v>437</v>
      </c>
      <c r="D391" s="24">
        <v>1</v>
      </c>
      <c r="E391" s="25">
        <v>869.98</v>
      </c>
    </row>
    <row r="392" spans="1:5">
      <c r="A392" s="519"/>
      <c r="B392" s="513" t="s">
        <v>561</v>
      </c>
      <c r="C392" s="514"/>
      <c r="D392" s="21">
        <v>1</v>
      </c>
      <c r="E392" s="29">
        <v>869.98</v>
      </c>
    </row>
    <row r="393" spans="1:5">
      <c r="A393" s="513" t="s">
        <v>59</v>
      </c>
      <c r="B393" s="527"/>
      <c r="C393" s="514"/>
      <c r="D393" s="21">
        <v>187</v>
      </c>
      <c r="E393" s="29">
        <v>149169.74</v>
      </c>
    </row>
    <row r="394" spans="1:5">
      <c r="A394" s="517" t="s">
        <v>60</v>
      </c>
      <c r="B394" s="517" t="s">
        <v>360</v>
      </c>
      <c r="C394" s="23" t="s">
        <v>419</v>
      </c>
      <c r="D394" s="24">
        <v>3</v>
      </c>
      <c r="E394" s="25">
        <v>4174.62</v>
      </c>
    </row>
    <row r="395" spans="1:5">
      <c r="A395" s="518"/>
      <c r="B395" s="518"/>
      <c r="C395" s="23" t="s">
        <v>449</v>
      </c>
      <c r="D395" s="24">
        <v>1</v>
      </c>
      <c r="E395" s="25">
        <v>1386.1</v>
      </c>
    </row>
    <row r="396" spans="1:5">
      <c r="A396" s="518"/>
      <c r="B396" s="518"/>
      <c r="C396" s="23" t="s">
        <v>433</v>
      </c>
      <c r="D396" s="24">
        <v>1</v>
      </c>
      <c r="E396" s="25">
        <v>1119.74</v>
      </c>
    </row>
    <row r="397" spans="1:5">
      <c r="A397" s="518"/>
      <c r="B397" s="518"/>
      <c r="C397" s="23" t="s">
        <v>436</v>
      </c>
      <c r="D397" s="24">
        <v>2</v>
      </c>
      <c r="E397" s="25">
        <v>1704.08</v>
      </c>
    </row>
    <row r="398" spans="1:5">
      <c r="A398" s="518"/>
      <c r="B398" s="518"/>
      <c r="C398" s="23" t="s">
        <v>424</v>
      </c>
      <c r="D398" s="24">
        <v>1</v>
      </c>
      <c r="E398" s="25">
        <v>1268.06</v>
      </c>
    </row>
    <row r="399" spans="1:5">
      <c r="A399" s="518"/>
      <c r="B399" s="519"/>
      <c r="C399" s="23" t="s">
        <v>426</v>
      </c>
      <c r="D399" s="24">
        <v>5</v>
      </c>
      <c r="E399" s="25">
        <v>5289.4000000000005</v>
      </c>
    </row>
    <row r="400" spans="1:5">
      <c r="A400" s="518"/>
      <c r="B400" s="513" t="s">
        <v>562</v>
      </c>
      <c r="C400" s="514"/>
      <c r="D400" s="21">
        <v>13</v>
      </c>
      <c r="E400" s="29">
        <v>14942</v>
      </c>
    </row>
    <row r="401" spans="1:8">
      <c r="A401" s="518"/>
      <c r="B401" s="517" t="s">
        <v>61</v>
      </c>
      <c r="C401" s="23" t="s">
        <v>419</v>
      </c>
      <c r="D401" s="24">
        <v>2</v>
      </c>
      <c r="E401" s="25">
        <v>2783.08</v>
      </c>
    </row>
    <row r="402" spans="1:8">
      <c r="A402" s="518"/>
      <c r="B402" s="518"/>
      <c r="C402" s="23" t="s">
        <v>449</v>
      </c>
      <c r="D402" s="24">
        <v>1</v>
      </c>
      <c r="E402" s="25">
        <v>1386.1</v>
      </c>
    </row>
    <row r="403" spans="1:8">
      <c r="A403" s="518"/>
      <c r="B403" s="518"/>
      <c r="C403" s="23" t="s">
        <v>457</v>
      </c>
      <c r="D403" s="24">
        <v>1</v>
      </c>
      <c r="E403" s="25">
        <v>472.43</v>
      </c>
    </row>
    <row r="404" spans="1:8">
      <c r="A404" s="518"/>
      <c r="B404" s="518"/>
      <c r="C404" s="23" t="s">
        <v>526</v>
      </c>
      <c r="D404" s="24">
        <v>1</v>
      </c>
      <c r="E404" s="25">
        <v>358.58000000000004</v>
      </c>
    </row>
    <row r="405" spans="1:8">
      <c r="A405" s="518"/>
      <c r="B405" s="518"/>
      <c r="C405" s="23" t="s">
        <v>483</v>
      </c>
      <c r="D405" s="86">
        <v>1</v>
      </c>
      <c r="E405" s="87">
        <v>443</v>
      </c>
    </row>
    <row r="406" spans="1:8">
      <c r="A406" s="518"/>
      <c r="B406" s="518"/>
      <c r="C406" s="23" t="s">
        <v>436</v>
      </c>
      <c r="D406" s="24">
        <v>3</v>
      </c>
      <c r="E406" s="25">
        <v>2556.12</v>
      </c>
    </row>
    <row r="407" spans="1:8">
      <c r="A407" s="518"/>
      <c r="B407" s="518"/>
      <c r="C407" s="23" t="s">
        <v>422</v>
      </c>
      <c r="D407" s="24">
        <v>3</v>
      </c>
      <c r="E407" s="25">
        <v>2673.06</v>
      </c>
    </row>
    <row r="408" spans="1:8">
      <c r="A408" s="518"/>
      <c r="B408" s="518"/>
      <c r="C408" s="23" t="s">
        <v>437</v>
      </c>
      <c r="D408" s="24">
        <v>7</v>
      </c>
      <c r="E408" s="25">
        <v>6089.8599999999988</v>
      </c>
    </row>
    <row r="409" spans="1:8">
      <c r="A409" s="518"/>
      <c r="B409" s="518"/>
      <c r="C409" s="23" t="s">
        <v>424</v>
      </c>
      <c r="D409" s="24">
        <v>13</v>
      </c>
      <c r="E409" s="25">
        <v>16484.779999999995</v>
      </c>
    </row>
    <row r="410" spans="1:8">
      <c r="A410" s="518"/>
      <c r="B410" s="518"/>
      <c r="C410" s="23" t="s">
        <v>425</v>
      </c>
      <c r="D410" s="24">
        <v>11</v>
      </c>
      <c r="E410" s="25">
        <v>3729.22</v>
      </c>
    </row>
    <row r="411" spans="1:8">
      <c r="A411" s="518"/>
      <c r="B411" s="518"/>
      <c r="C411" s="23" t="s">
        <v>426</v>
      </c>
      <c r="D411" s="24">
        <v>4</v>
      </c>
      <c r="E411" s="25">
        <v>4231.5200000000004</v>
      </c>
      <c r="G411" s="374"/>
      <c r="H411" s="85">
        <f>E411+E412</f>
        <v>5981.3600000000006</v>
      </c>
    </row>
    <row r="412" spans="1:8">
      <c r="A412" s="518"/>
      <c r="B412" s="518"/>
      <c r="C412" s="23" t="s">
        <v>453</v>
      </c>
      <c r="D412" s="24">
        <v>2</v>
      </c>
      <c r="E412" s="25">
        <v>1749.8400000000001</v>
      </c>
    </row>
    <row r="413" spans="1:8">
      <c r="A413" s="518"/>
      <c r="B413" s="518"/>
      <c r="C413" s="23" t="s">
        <v>533</v>
      </c>
      <c r="D413" s="24">
        <v>2</v>
      </c>
      <c r="E413" s="25">
        <v>1028.3399999999999</v>
      </c>
    </row>
    <row r="414" spans="1:8">
      <c r="A414" s="518"/>
      <c r="B414" s="518"/>
      <c r="C414" s="23" t="s">
        <v>479</v>
      </c>
      <c r="D414" s="24">
        <v>1</v>
      </c>
      <c r="E414" s="25">
        <v>372.53999999999996</v>
      </c>
    </row>
    <row r="415" spans="1:8">
      <c r="A415" s="518"/>
      <c r="B415" s="519"/>
      <c r="C415" s="23" t="s">
        <v>446</v>
      </c>
      <c r="D415" s="24">
        <v>1</v>
      </c>
      <c r="E415" s="25">
        <v>702.7</v>
      </c>
    </row>
    <row r="416" spans="1:8">
      <c r="A416" s="518"/>
      <c r="B416" s="513" t="s">
        <v>563</v>
      </c>
      <c r="C416" s="514"/>
      <c r="D416" s="21">
        <v>53</v>
      </c>
      <c r="E416" s="29">
        <v>45061.169999999991</v>
      </c>
    </row>
    <row r="417" spans="1:5">
      <c r="A417" s="518"/>
      <c r="B417" s="517" t="s">
        <v>361</v>
      </c>
      <c r="C417" s="23" t="s">
        <v>419</v>
      </c>
      <c r="D417" s="24">
        <v>1</v>
      </c>
      <c r="E417" s="25">
        <v>1391.54</v>
      </c>
    </row>
    <row r="418" spans="1:5">
      <c r="A418" s="518"/>
      <c r="B418" s="518"/>
      <c r="C418" s="23" t="s">
        <v>452</v>
      </c>
      <c r="D418" s="24">
        <v>1</v>
      </c>
      <c r="E418" s="25">
        <v>1280.75</v>
      </c>
    </row>
    <row r="419" spans="1:5">
      <c r="A419" s="518"/>
      <c r="B419" s="518"/>
      <c r="C419" s="23" t="s">
        <v>436</v>
      </c>
      <c r="D419" s="24">
        <v>1</v>
      </c>
      <c r="E419" s="25">
        <v>852.04</v>
      </c>
    </row>
    <row r="420" spans="1:5">
      <c r="A420" s="518"/>
      <c r="B420" s="518"/>
      <c r="C420" s="23" t="s">
        <v>422</v>
      </c>
      <c r="D420" s="24">
        <v>1</v>
      </c>
      <c r="E420" s="25">
        <v>891.02</v>
      </c>
    </row>
    <row r="421" spans="1:5">
      <c r="A421" s="518"/>
      <c r="B421" s="518"/>
      <c r="C421" s="23" t="s">
        <v>437</v>
      </c>
      <c r="D421" s="24">
        <v>1</v>
      </c>
      <c r="E421" s="25">
        <v>869.98</v>
      </c>
    </row>
    <row r="422" spans="1:5">
      <c r="A422" s="518"/>
      <c r="B422" s="518"/>
      <c r="C422" s="23" t="s">
        <v>424</v>
      </c>
      <c r="D422" s="24">
        <v>1</v>
      </c>
      <c r="E422" s="25">
        <v>1268.06</v>
      </c>
    </row>
    <row r="423" spans="1:5">
      <c r="A423" s="518"/>
      <c r="B423" s="519"/>
      <c r="C423" s="23" t="s">
        <v>426</v>
      </c>
      <c r="D423" s="24">
        <v>2</v>
      </c>
      <c r="E423" s="25">
        <v>2115.7600000000002</v>
      </c>
    </row>
    <row r="424" spans="1:5">
      <c r="A424" s="518"/>
      <c r="B424" s="513" t="s">
        <v>564</v>
      </c>
      <c r="C424" s="514"/>
      <c r="D424" s="21">
        <v>8</v>
      </c>
      <c r="E424" s="29">
        <v>8669.15</v>
      </c>
    </row>
    <row r="425" spans="1:5">
      <c r="A425" s="518"/>
      <c r="B425" s="517" t="s">
        <v>362</v>
      </c>
      <c r="C425" s="89" t="s">
        <v>548</v>
      </c>
      <c r="D425" s="27">
        <v>4</v>
      </c>
      <c r="E425" s="28">
        <f>D425*90</f>
        <v>360</v>
      </c>
    </row>
    <row r="426" spans="1:5">
      <c r="A426" s="518"/>
      <c r="B426" s="518"/>
      <c r="C426" s="26" t="s">
        <v>419</v>
      </c>
      <c r="D426" s="27">
        <v>1</v>
      </c>
      <c r="E426" s="28">
        <v>1391.54</v>
      </c>
    </row>
    <row r="427" spans="1:5">
      <c r="A427" s="518"/>
      <c r="B427" s="518"/>
      <c r="C427" s="26" t="s">
        <v>449</v>
      </c>
      <c r="D427" s="27">
        <v>2</v>
      </c>
      <c r="E427" s="28">
        <v>2772.2</v>
      </c>
    </row>
    <row r="428" spans="1:5">
      <c r="A428" s="518"/>
      <c r="B428" s="518"/>
      <c r="C428" s="26" t="s">
        <v>441</v>
      </c>
      <c r="D428" s="27">
        <v>2</v>
      </c>
      <c r="E428" s="28">
        <v>90</v>
      </c>
    </row>
    <row r="429" spans="1:5">
      <c r="A429" s="518"/>
      <c r="B429" s="518"/>
      <c r="C429" s="26" t="s">
        <v>483</v>
      </c>
      <c r="D429" s="118">
        <v>1</v>
      </c>
      <c r="E429" s="95">
        <v>443</v>
      </c>
    </row>
    <row r="430" spans="1:5">
      <c r="A430" s="518"/>
      <c r="B430" s="518"/>
      <c r="C430" s="26" t="s">
        <v>491</v>
      </c>
      <c r="D430" s="118">
        <v>5</v>
      </c>
      <c r="E430" s="95">
        <v>3215</v>
      </c>
    </row>
    <row r="431" spans="1:5">
      <c r="A431" s="518"/>
      <c r="B431" s="518"/>
      <c r="C431" s="26" t="s">
        <v>436</v>
      </c>
      <c r="D431" s="27">
        <v>1</v>
      </c>
      <c r="E431" s="28">
        <v>852.04</v>
      </c>
    </row>
    <row r="432" spans="1:5">
      <c r="A432" s="518"/>
      <c r="B432" s="518"/>
      <c r="C432" s="26" t="s">
        <v>422</v>
      </c>
      <c r="D432" s="27">
        <v>3</v>
      </c>
      <c r="E432" s="28">
        <v>2673.06</v>
      </c>
    </row>
    <row r="433" spans="1:7">
      <c r="A433" s="518"/>
      <c r="B433" s="518"/>
      <c r="C433" s="26" t="s">
        <v>437</v>
      </c>
      <c r="D433" s="27">
        <v>2</v>
      </c>
      <c r="E433" s="28">
        <v>1739.96</v>
      </c>
    </row>
    <row r="434" spans="1:7">
      <c r="A434" s="518"/>
      <c r="B434" s="518"/>
      <c r="C434" s="26" t="s">
        <v>424</v>
      </c>
      <c r="D434" s="27">
        <v>1</v>
      </c>
      <c r="E434" s="28">
        <v>1268.06</v>
      </c>
    </row>
    <row r="435" spans="1:7">
      <c r="A435" s="518"/>
      <c r="B435" s="518"/>
      <c r="C435" s="26" t="s">
        <v>511</v>
      </c>
      <c r="D435" s="27">
        <v>1</v>
      </c>
      <c r="E435" s="28">
        <v>386.87</v>
      </c>
    </row>
    <row r="436" spans="1:7">
      <c r="A436" s="518"/>
      <c r="B436" s="518"/>
      <c r="C436" s="26" t="s">
        <v>533</v>
      </c>
      <c r="D436" s="27">
        <v>1</v>
      </c>
      <c r="E436" s="28">
        <v>514.16999999999996</v>
      </c>
    </row>
    <row r="437" spans="1:7">
      <c r="A437" s="518"/>
      <c r="B437" s="518"/>
      <c r="C437" s="26" t="s">
        <v>455</v>
      </c>
      <c r="D437" s="27">
        <v>4</v>
      </c>
      <c r="E437" s="28">
        <v>1752.96</v>
      </c>
    </row>
    <row r="438" spans="1:7">
      <c r="A438" s="518"/>
      <c r="B438" s="518"/>
      <c r="C438" s="26" t="s">
        <v>481</v>
      </c>
      <c r="D438" s="27">
        <v>1</v>
      </c>
      <c r="E438" s="28">
        <v>513.33999999999992</v>
      </c>
    </row>
    <row r="439" spans="1:7">
      <c r="A439" s="518"/>
      <c r="B439" s="518"/>
      <c r="C439" s="26" t="s">
        <v>447</v>
      </c>
      <c r="D439" s="27">
        <v>1</v>
      </c>
      <c r="E439" s="28">
        <v>695.24</v>
      </c>
    </row>
    <row r="440" spans="1:7">
      <c r="A440" s="518"/>
      <c r="B440" s="518"/>
      <c r="C440" s="26" t="s">
        <v>430</v>
      </c>
      <c r="D440" s="27">
        <v>1</v>
      </c>
      <c r="E440" s="28">
        <v>306.47000000000003</v>
      </c>
    </row>
    <row r="441" spans="1:7">
      <c r="A441" s="518"/>
      <c r="B441" s="519"/>
      <c r="C441" s="26" t="s">
        <v>431</v>
      </c>
      <c r="D441" s="27">
        <v>1</v>
      </c>
      <c r="E441" s="28">
        <v>3239.34</v>
      </c>
    </row>
    <row r="442" spans="1:7">
      <c r="A442" s="518"/>
      <c r="B442" s="513" t="s">
        <v>565</v>
      </c>
      <c r="C442" s="514"/>
      <c r="D442" s="21">
        <v>32</v>
      </c>
      <c r="E442" s="29">
        <f>SUM(E425:E441)</f>
        <v>22213.250000000004</v>
      </c>
      <c r="G442" s="88"/>
    </row>
    <row r="443" spans="1:7">
      <c r="A443" s="518"/>
      <c r="B443" s="45" t="s">
        <v>63</v>
      </c>
      <c r="C443" s="23" t="s">
        <v>420</v>
      </c>
      <c r="D443" s="24">
        <v>1</v>
      </c>
      <c r="E443" s="25">
        <v>631.88</v>
      </c>
    </row>
    <row r="444" spans="1:7">
      <c r="A444" s="518"/>
      <c r="B444" s="513" t="s">
        <v>566</v>
      </c>
      <c r="C444" s="514"/>
      <c r="D444" s="21">
        <v>1</v>
      </c>
      <c r="E444" s="29">
        <v>631.88</v>
      </c>
    </row>
    <row r="445" spans="1:7">
      <c r="A445" s="518"/>
      <c r="B445" s="517" t="s">
        <v>64</v>
      </c>
      <c r="C445" s="23" t="s">
        <v>567</v>
      </c>
      <c r="D445" s="24">
        <v>1</v>
      </c>
      <c r="E445" s="25">
        <v>3141.32</v>
      </c>
    </row>
    <row r="446" spans="1:7">
      <c r="A446" s="518"/>
      <c r="B446" s="518"/>
      <c r="C446" s="23" t="s">
        <v>518</v>
      </c>
      <c r="D446" s="24">
        <v>2</v>
      </c>
      <c r="E446" s="25">
        <v>6165.3600000000006</v>
      </c>
    </row>
    <row r="447" spans="1:7">
      <c r="A447" s="518"/>
      <c r="B447" s="518"/>
      <c r="C447" s="23" t="s">
        <v>455</v>
      </c>
      <c r="D447" s="24">
        <v>2</v>
      </c>
      <c r="E447" s="25">
        <v>876.48</v>
      </c>
    </row>
    <row r="448" spans="1:7">
      <c r="A448" s="518"/>
      <c r="B448" s="518"/>
      <c r="C448" s="23" t="s">
        <v>568</v>
      </c>
      <c r="D448" s="24">
        <v>1</v>
      </c>
      <c r="E448" s="25">
        <v>205.53</v>
      </c>
    </row>
    <row r="449" spans="1:5">
      <c r="A449" s="518"/>
      <c r="B449" s="518"/>
      <c r="C449" s="23" t="s">
        <v>569</v>
      </c>
      <c r="D449" s="24">
        <v>1</v>
      </c>
      <c r="E449" s="25">
        <v>3204.36</v>
      </c>
    </row>
    <row r="450" spans="1:5">
      <c r="A450" s="518"/>
      <c r="B450" s="519"/>
      <c r="C450" s="23" t="s">
        <v>570</v>
      </c>
      <c r="D450" s="24">
        <v>2</v>
      </c>
      <c r="E450" s="25">
        <v>1728.56</v>
      </c>
    </row>
    <row r="451" spans="1:5">
      <c r="A451" s="518"/>
      <c r="B451" s="513" t="s">
        <v>571</v>
      </c>
      <c r="C451" s="514"/>
      <c r="D451" s="21">
        <v>9</v>
      </c>
      <c r="E451" s="29">
        <v>15321.61</v>
      </c>
    </row>
    <row r="452" spans="1:5">
      <c r="A452" s="518"/>
      <c r="B452" s="517" t="s">
        <v>65</v>
      </c>
      <c r="C452" s="23" t="s">
        <v>449</v>
      </c>
      <c r="D452" s="24">
        <v>1</v>
      </c>
      <c r="E452" s="25">
        <v>1386.1</v>
      </c>
    </row>
    <row r="453" spans="1:5">
      <c r="A453" s="518"/>
      <c r="B453" s="518"/>
      <c r="C453" s="23" t="s">
        <v>483</v>
      </c>
      <c r="D453" s="86">
        <v>15</v>
      </c>
      <c r="E453" s="87">
        <v>6645</v>
      </c>
    </row>
    <row r="454" spans="1:5">
      <c r="A454" s="518"/>
      <c r="B454" s="518"/>
      <c r="C454" s="23" t="s">
        <v>420</v>
      </c>
      <c r="D454" s="24">
        <v>1</v>
      </c>
      <c r="E454" s="25">
        <v>631.88</v>
      </c>
    </row>
    <row r="455" spans="1:5">
      <c r="A455" s="518"/>
      <c r="B455" s="518"/>
      <c r="C455" s="23" t="s">
        <v>421</v>
      </c>
      <c r="D455" s="24">
        <v>1</v>
      </c>
      <c r="E455" s="25">
        <v>1079.8400000000001</v>
      </c>
    </row>
    <row r="456" spans="1:5">
      <c r="A456" s="518"/>
      <c r="B456" s="518"/>
      <c r="C456" s="23" t="s">
        <v>422</v>
      </c>
      <c r="D456" s="24">
        <v>2</v>
      </c>
      <c r="E456" s="25">
        <v>1782.04</v>
      </c>
    </row>
    <row r="457" spans="1:5">
      <c r="A457" s="518"/>
      <c r="B457" s="518"/>
      <c r="C457" s="23" t="s">
        <v>437</v>
      </c>
      <c r="D457" s="24">
        <v>1</v>
      </c>
      <c r="E457" s="25">
        <v>869.98</v>
      </c>
    </row>
    <row r="458" spans="1:5">
      <c r="A458" s="518"/>
      <c r="B458" s="519"/>
      <c r="C458" s="23" t="s">
        <v>425</v>
      </c>
      <c r="D458" s="24">
        <v>5</v>
      </c>
      <c r="E458" s="25">
        <v>1695.1</v>
      </c>
    </row>
    <row r="459" spans="1:5">
      <c r="A459" s="518"/>
      <c r="B459" s="513" t="s">
        <v>572</v>
      </c>
      <c r="C459" s="514"/>
      <c r="D459" s="21">
        <v>26</v>
      </c>
      <c r="E459" s="29">
        <v>14089.94</v>
      </c>
    </row>
    <row r="460" spans="1:5">
      <c r="A460" s="518"/>
      <c r="B460" s="517" t="s">
        <v>66</v>
      </c>
      <c r="C460" s="23" t="s">
        <v>419</v>
      </c>
      <c r="D460" s="24">
        <v>1</v>
      </c>
      <c r="E460" s="25">
        <v>1391.54</v>
      </c>
    </row>
    <row r="461" spans="1:5">
      <c r="A461" s="518"/>
      <c r="B461" s="518"/>
      <c r="C461" s="23" t="s">
        <v>493</v>
      </c>
      <c r="D461" s="24">
        <v>2</v>
      </c>
      <c r="E461" s="25">
        <v>1507.8</v>
      </c>
    </row>
    <row r="462" spans="1:5">
      <c r="A462" s="518"/>
      <c r="B462" s="518"/>
      <c r="C462" s="23" t="s">
        <v>515</v>
      </c>
      <c r="D462" s="24">
        <v>2</v>
      </c>
      <c r="E462" s="25">
        <v>721.31999999999994</v>
      </c>
    </row>
    <row r="463" spans="1:5">
      <c r="A463" s="518"/>
      <c r="B463" s="519"/>
      <c r="C463" s="23" t="s">
        <v>455</v>
      </c>
      <c r="D463" s="24">
        <v>1</v>
      </c>
      <c r="E463" s="25">
        <v>438.24</v>
      </c>
    </row>
    <row r="464" spans="1:5">
      <c r="A464" s="518"/>
      <c r="B464" s="513" t="s">
        <v>573</v>
      </c>
      <c r="C464" s="514"/>
      <c r="D464" s="21">
        <v>6</v>
      </c>
      <c r="E464" s="29">
        <v>4058.8999999999996</v>
      </c>
    </row>
    <row r="465" spans="1:7">
      <c r="A465" s="518"/>
      <c r="B465" s="517" t="s">
        <v>363</v>
      </c>
      <c r="C465" s="23" t="s">
        <v>449</v>
      </c>
      <c r="D465" s="24">
        <v>4</v>
      </c>
      <c r="E465" s="25">
        <v>5544.4</v>
      </c>
    </row>
    <row r="466" spans="1:7">
      <c r="A466" s="518"/>
      <c r="B466" s="518"/>
      <c r="C466" s="23" t="s">
        <v>437</v>
      </c>
      <c r="D466" s="24">
        <v>1</v>
      </c>
      <c r="E466" s="25">
        <v>869.98</v>
      </c>
    </row>
    <row r="467" spans="1:7">
      <c r="A467" s="518"/>
      <c r="B467" s="519"/>
      <c r="C467" s="23" t="s">
        <v>424</v>
      </c>
      <c r="D467" s="24">
        <v>1</v>
      </c>
      <c r="E467" s="25">
        <v>1268.06</v>
      </c>
    </row>
    <row r="468" spans="1:7">
      <c r="A468" s="518"/>
      <c r="B468" s="513" t="s">
        <v>574</v>
      </c>
      <c r="C468" s="514"/>
      <c r="D468" s="21">
        <v>6</v>
      </c>
      <c r="E468" s="29">
        <v>7682.4399999999987</v>
      </c>
    </row>
    <row r="469" spans="1:7">
      <c r="A469" s="518"/>
      <c r="B469" s="517" t="s">
        <v>67</v>
      </c>
      <c r="C469" s="23" t="s">
        <v>419</v>
      </c>
      <c r="D469" s="24">
        <v>5</v>
      </c>
      <c r="E469" s="25">
        <v>6957.7</v>
      </c>
    </row>
    <row r="470" spans="1:7">
      <c r="A470" s="518"/>
      <c r="B470" s="518"/>
      <c r="C470" s="23" t="s">
        <v>436</v>
      </c>
      <c r="D470" s="24">
        <v>3</v>
      </c>
      <c r="E470" s="25">
        <v>2556.12</v>
      </c>
    </row>
    <row r="471" spans="1:7">
      <c r="A471" s="518"/>
      <c r="B471" s="518"/>
      <c r="C471" s="23" t="s">
        <v>422</v>
      </c>
      <c r="D471" s="24">
        <v>1</v>
      </c>
      <c r="E471" s="25">
        <v>891.02</v>
      </c>
    </row>
    <row r="472" spans="1:7">
      <c r="A472" s="518"/>
      <c r="B472" s="518"/>
      <c r="C472" s="23" t="s">
        <v>437</v>
      </c>
      <c r="D472" s="24">
        <v>7</v>
      </c>
      <c r="E472" s="25">
        <v>6089.8599999999988</v>
      </c>
    </row>
    <row r="473" spans="1:7">
      <c r="A473" s="518"/>
      <c r="B473" s="518"/>
      <c r="C473" s="23" t="s">
        <v>424</v>
      </c>
      <c r="D473" s="24">
        <v>3</v>
      </c>
      <c r="E473" s="25">
        <v>3804.18</v>
      </c>
    </row>
    <row r="474" spans="1:7">
      <c r="A474" s="518"/>
      <c r="B474" s="518"/>
      <c r="C474" s="23" t="s">
        <v>426</v>
      </c>
      <c r="D474" s="24">
        <v>5</v>
      </c>
      <c r="E474" s="25">
        <v>5289.4000000000005</v>
      </c>
    </row>
    <row r="475" spans="1:7">
      <c r="A475" s="518"/>
      <c r="B475" s="519"/>
      <c r="C475" s="23" t="s">
        <v>455</v>
      </c>
      <c r="D475" s="24">
        <v>1</v>
      </c>
      <c r="E475" s="25">
        <v>438.24</v>
      </c>
    </row>
    <row r="476" spans="1:7">
      <c r="A476" s="518"/>
      <c r="B476" s="513" t="s">
        <v>575</v>
      </c>
      <c r="C476" s="514"/>
      <c r="D476" s="21">
        <v>25</v>
      </c>
      <c r="E476" s="29">
        <v>26026.52</v>
      </c>
    </row>
    <row r="477" spans="1:7">
      <c r="A477" s="518"/>
      <c r="B477" s="517" t="s">
        <v>68</v>
      </c>
      <c r="C477" s="23" t="s">
        <v>419</v>
      </c>
      <c r="D477" s="24">
        <v>2</v>
      </c>
      <c r="E477" s="25">
        <v>2783.08</v>
      </c>
    </row>
    <row r="478" spans="1:7">
      <c r="A478" s="518"/>
      <c r="B478" s="518"/>
      <c r="C478" s="23" t="s">
        <v>449</v>
      </c>
      <c r="D478" s="24">
        <v>5</v>
      </c>
      <c r="E478" s="25">
        <v>6930.5</v>
      </c>
    </row>
    <row r="479" spans="1:7">
      <c r="A479" s="518"/>
      <c r="B479" s="518"/>
      <c r="C479" s="23" t="s">
        <v>452</v>
      </c>
      <c r="D479" s="24">
        <v>3</v>
      </c>
      <c r="E479" s="25">
        <v>3842.25</v>
      </c>
    </row>
    <row r="480" spans="1:7">
      <c r="A480" s="518"/>
      <c r="B480" s="518"/>
      <c r="C480" s="23" t="s">
        <v>420</v>
      </c>
      <c r="D480" s="24">
        <v>1</v>
      </c>
      <c r="E480" s="25">
        <v>631.88</v>
      </c>
      <c r="G480" s="88"/>
    </row>
    <row r="481" spans="1:7">
      <c r="A481" s="518"/>
      <c r="B481" s="518"/>
      <c r="C481" s="23" t="s">
        <v>436</v>
      </c>
      <c r="D481" s="24">
        <v>1</v>
      </c>
      <c r="E481" s="25">
        <v>852.04</v>
      </c>
    </row>
    <row r="482" spans="1:7">
      <c r="A482" s="518"/>
      <c r="B482" s="518"/>
      <c r="C482" s="23" t="s">
        <v>437</v>
      </c>
      <c r="D482" s="24">
        <v>4</v>
      </c>
      <c r="E482" s="25">
        <v>3479.92</v>
      </c>
    </row>
    <row r="483" spans="1:7">
      <c r="A483" s="518"/>
      <c r="B483" s="518"/>
      <c r="C483" s="23" t="s">
        <v>425</v>
      </c>
      <c r="D483" s="24">
        <v>2</v>
      </c>
      <c r="E483" s="25">
        <v>678.04</v>
      </c>
      <c r="G483" s="88"/>
    </row>
    <row r="484" spans="1:7">
      <c r="A484" s="518"/>
      <c r="B484" s="518"/>
      <c r="C484" s="23" t="s">
        <v>426</v>
      </c>
      <c r="D484" s="24">
        <v>2</v>
      </c>
      <c r="E484" s="25">
        <v>2115.7600000000002</v>
      </c>
    </row>
    <row r="485" spans="1:7">
      <c r="A485" s="518"/>
      <c r="B485" s="519"/>
      <c r="C485" s="23" t="s">
        <v>453</v>
      </c>
      <c r="D485" s="24">
        <v>2</v>
      </c>
      <c r="E485" s="25">
        <v>1749.8400000000001</v>
      </c>
    </row>
    <row r="486" spans="1:7">
      <c r="A486" s="518"/>
      <c r="B486" s="513" t="s">
        <v>576</v>
      </c>
      <c r="C486" s="514"/>
      <c r="D486" s="21">
        <v>22</v>
      </c>
      <c r="E486" s="29">
        <v>23063.31</v>
      </c>
    </row>
    <row r="487" spans="1:7">
      <c r="A487" s="518"/>
      <c r="B487" s="45" t="s">
        <v>364</v>
      </c>
      <c r="C487" s="23" t="s">
        <v>420</v>
      </c>
      <c r="D487" s="24">
        <v>1</v>
      </c>
      <c r="E487" s="25">
        <v>631.88</v>
      </c>
    </row>
    <row r="488" spans="1:7">
      <c r="A488" s="518"/>
      <c r="B488" s="513" t="s">
        <v>577</v>
      </c>
      <c r="C488" s="514"/>
      <c r="D488" s="21">
        <v>1</v>
      </c>
      <c r="E488" s="29">
        <v>631.88</v>
      </c>
    </row>
    <row r="489" spans="1:7">
      <c r="A489" s="518"/>
      <c r="B489" s="517" t="s">
        <v>72</v>
      </c>
      <c r="C489" s="23" t="s">
        <v>527</v>
      </c>
      <c r="D489" s="86">
        <v>12</v>
      </c>
      <c r="E489" s="87">
        <v>6516</v>
      </c>
    </row>
    <row r="490" spans="1:7" ht="15.75">
      <c r="A490" s="518"/>
      <c r="B490" s="518"/>
      <c r="C490" s="23" t="s">
        <v>420</v>
      </c>
      <c r="D490" s="24">
        <v>1</v>
      </c>
      <c r="E490" s="25">
        <v>631.88</v>
      </c>
      <c r="G490" s="123">
        <v>3669.3286963073474</v>
      </c>
    </row>
    <row r="491" spans="1:7">
      <c r="A491" s="518"/>
      <c r="B491" s="518"/>
      <c r="C491" s="23" t="s">
        <v>455</v>
      </c>
      <c r="D491" s="24">
        <v>1</v>
      </c>
      <c r="E491" s="25">
        <v>438.24</v>
      </c>
    </row>
    <row r="492" spans="1:7">
      <c r="A492" s="518"/>
      <c r="B492" s="519"/>
      <c r="C492" s="23" t="s">
        <v>430</v>
      </c>
      <c r="D492" s="24">
        <v>1</v>
      </c>
      <c r="E492" s="25">
        <v>306.47000000000003</v>
      </c>
    </row>
    <row r="493" spans="1:7">
      <c r="A493" s="518"/>
      <c r="B493" s="513" t="s">
        <v>578</v>
      </c>
      <c r="C493" s="514"/>
      <c r="D493" s="21">
        <v>15</v>
      </c>
      <c r="E493" s="29">
        <v>7892.59</v>
      </c>
    </row>
    <row r="494" spans="1:7">
      <c r="A494" s="518"/>
      <c r="B494" s="517" t="s">
        <v>73</v>
      </c>
      <c r="C494" s="23" t="s">
        <v>419</v>
      </c>
      <c r="D494" s="24">
        <v>2</v>
      </c>
      <c r="E494" s="25">
        <v>2783.08</v>
      </c>
    </row>
    <row r="495" spans="1:7">
      <c r="A495" s="518"/>
      <c r="B495" s="518"/>
      <c r="C495" s="23" t="s">
        <v>449</v>
      </c>
      <c r="D495" s="24">
        <v>14</v>
      </c>
      <c r="E495" s="25">
        <v>19405.399999999998</v>
      </c>
    </row>
    <row r="496" spans="1:7">
      <c r="A496" s="518"/>
      <c r="B496" s="518"/>
      <c r="C496" s="23" t="s">
        <v>528</v>
      </c>
      <c r="D496" s="24">
        <v>2</v>
      </c>
      <c r="E496" s="25">
        <v>1446.16</v>
      </c>
    </row>
    <row r="497" spans="1:5">
      <c r="A497" s="518"/>
      <c r="B497" s="518"/>
      <c r="C497" s="23" t="s">
        <v>421</v>
      </c>
      <c r="D497" s="24">
        <v>1</v>
      </c>
      <c r="E497" s="25">
        <v>1079.8400000000001</v>
      </c>
    </row>
    <row r="498" spans="1:5">
      <c r="A498" s="518"/>
      <c r="B498" s="518"/>
      <c r="C498" s="23" t="s">
        <v>436</v>
      </c>
      <c r="D498" s="24">
        <v>2</v>
      </c>
      <c r="E498" s="25">
        <v>1704.08</v>
      </c>
    </row>
    <row r="499" spans="1:5">
      <c r="A499" s="518"/>
      <c r="B499" s="518"/>
      <c r="C499" s="23" t="s">
        <v>422</v>
      </c>
      <c r="D499" s="24">
        <v>6</v>
      </c>
      <c r="E499" s="25">
        <v>5346.1200000000008</v>
      </c>
    </row>
    <row r="500" spans="1:5">
      <c r="A500" s="518"/>
      <c r="B500" s="518"/>
      <c r="C500" s="23" t="s">
        <v>437</v>
      </c>
      <c r="D500" s="24">
        <v>20</v>
      </c>
      <c r="E500" s="25">
        <v>17399.599999999995</v>
      </c>
    </row>
    <row r="501" spans="1:5">
      <c r="A501" s="518"/>
      <c r="B501" s="518"/>
      <c r="C501" s="23" t="s">
        <v>424</v>
      </c>
      <c r="D501" s="24">
        <v>5</v>
      </c>
      <c r="E501" s="25">
        <v>6340.2999999999993</v>
      </c>
    </row>
    <row r="502" spans="1:5">
      <c r="A502" s="518"/>
      <c r="B502" s="518"/>
      <c r="C502" s="23" t="s">
        <v>425</v>
      </c>
      <c r="D502" s="24">
        <v>5</v>
      </c>
      <c r="E502" s="25">
        <v>1695.1</v>
      </c>
    </row>
    <row r="503" spans="1:5">
      <c r="A503" s="518"/>
      <c r="B503" s="518"/>
      <c r="C503" s="23" t="s">
        <v>426</v>
      </c>
      <c r="D503" s="24">
        <v>3</v>
      </c>
      <c r="E503" s="25">
        <v>3173.6400000000003</v>
      </c>
    </row>
    <row r="504" spans="1:5">
      <c r="A504" s="518"/>
      <c r="B504" s="518"/>
      <c r="C504" s="23" t="s">
        <v>453</v>
      </c>
      <c r="D504" s="24">
        <v>13</v>
      </c>
      <c r="E504" s="25">
        <v>11373.960000000001</v>
      </c>
    </row>
    <row r="505" spans="1:5">
      <c r="A505" s="518"/>
      <c r="B505" s="518"/>
      <c r="C505" s="23" t="s">
        <v>455</v>
      </c>
      <c r="D505" s="24">
        <v>1</v>
      </c>
      <c r="E505" s="25">
        <v>438.24</v>
      </c>
    </row>
    <row r="506" spans="1:5">
      <c r="A506" s="518"/>
      <c r="B506" s="518"/>
      <c r="C506" s="23" t="s">
        <v>429</v>
      </c>
      <c r="D506" s="24">
        <v>1</v>
      </c>
      <c r="E506" s="25">
        <v>513.94000000000005</v>
      </c>
    </row>
    <row r="507" spans="1:5">
      <c r="A507" s="518"/>
      <c r="B507" s="518"/>
      <c r="C507" s="23" t="s">
        <v>507</v>
      </c>
      <c r="D507" s="24">
        <v>1</v>
      </c>
      <c r="E507" s="25">
        <v>515.12</v>
      </c>
    </row>
    <row r="508" spans="1:5">
      <c r="A508" s="518"/>
      <c r="B508" s="519"/>
      <c r="C508" s="23" t="s">
        <v>430</v>
      </c>
      <c r="D508" s="24">
        <v>3</v>
      </c>
      <c r="E508" s="25">
        <v>919.41000000000008</v>
      </c>
    </row>
    <row r="509" spans="1:5">
      <c r="A509" s="518"/>
      <c r="B509" s="513" t="s">
        <v>579</v>
      </c>
      <c r="C509" s="514"/>
      <c r="D509" s="21">
        <v>79</v>
      </c>
      <c r="E509" s="29">
        <v>74133.990000000005</v>
      </c>
    </row>
    <row r="510" spans="1:5">
      <c r="A510" s="518"/>
      <c r="B510" s="517" t="s">
        <v>75</v>
      </c>
      <c r="C510" s="23" t="s">
        <v>419</v>
      </c>
      <c r="D510" s="24">
        <v>1</v>
      </c>
      <c r="E510" s="25">
        <v>1391.54</v>
      </c>
    </row>
    <row r="511" spans="1:5">
      <c r="A511" s="518"/>
      <c r="B511" s="518"/>
      <c r="C511" s="23" t="s">
        <v>449</v>
      </c>
      <c r="D511" s="24">
        <v>2</v>
      </c>
      <c r="E511" s="25">
        <v>2772.2</v>
      </c>
    </row>
    <row r="512" spans="1:5">
      <c r="A512" s="518"/>
      <c r="B512" s="518"/>
      <c r="C512" s="23" t="s">
        <v>491</v>
      </c>
      <c r="D512" s="86">
        <v>7</v>
      </c>
      <c r="E512" s="87">
        <v>4501</v>
      </c>
    </row>
    <row r="513" spans="1:5">
      <c r="A513" s="518"/>
      <c r="B513" s="518"/>
      <c r="C513" s="23" t="s">
        <v>436</v>
      </c>
      <c r="D513" s="24">
        <v>1</v>
      </c>
      <c r="E513" s="25">
        <v>852.04</v>
      </c>
    </row>
    <row r="514" spans="1:5">
      <c r="A514" s="518"/>
      <c r="B514" s="518"/>
      <c r="C514" s="23" t="s">
        <v>422</v>
      </c>
      <c r="D514" s="24">
        <v>2</v>
      </c>
      <c r="E514" s="25">
        <v>1782.04</v>
      </c>
    </row>
    <row r="515" spans="1:5">
      <c r="A515" s="518"/>
      <c r="B515" s="518"/>
      <c r="C515" s="23" t="s">
        <v>437</v>
      </c>
      <c r="D515" s="24">
        <v>1</v>
      </c>
      <c r="E515" s="25">
        <v>869.98</v>
      </c>
    </row>
    <row r="516" spans="1:5">
      <c r="A516" s="518"/>
      <c r="B516" s="518"/>
      <c r="C516" s="23" t="s">
        <v>424</v>
      </c>
      <c r="D516" s="24">
        <v>2</v>
      </c>
      <c r="E516" s="25">
        <v>2536.12</v>
      </c>
    </row>
    <row r="517" spans="1:5">
      <c r="A517" s="518"/>
      <c r="B517" s="518"/>
      <c r="C517" s="23" t="s">
        <v>443</v>
      </c>
      <c r="D517" s="24">
        <v>1</v>
      </c>
      <c r="E517" s="25">
        <v>173.32999999999998</v>
      </c>
    </row>
    <row r="518" spans="1:5">
      <c r="A518" s="518"/>
      <c r="B518" s="518"/>
      <c r="C518" s="23" t="s">
        <v>426</v>
      </c>
      <c r="D518" s="24">
        <v>4</v>
      </c>
      <c r="E518" s="25">
        <v>4231.5200000000004</v>
      </c>
    </row>
    <row r="519" spans="1:5">
      <c r="A519" s="518"/>
      <c r="B519" s="518"/>
      <c r="C519" s="23" t="s">
        <v>453</v>
      </c>
      <c r="D519" s="24">
        <v>3</v>
      </c>
      <c r="E519" s="25">
        <v>2624.76</v>
      </c>
    </row>
    <row r="520" spans="1:5">
      <c r="A520" s="518"/>
      <c r="B520" s="518"/>
      <c r="C520" s="23" t="s">
        <v>580</v>
      </c>
      <c r="D520" s="24">
        <v>1</v>
      </c>
      <c r="E520" s="25">
        <v>3204.36</v>
      </c>
    </row>
    <row r="521" spans="1:5">
      <c r="A521" s="518"/>
      <c r="B521" s="519"/>
      <c r="C521" s="23" t="s">
        <v>445</v>
      </c>
      <c r="D521" s="24">
        <v>2</v>
      </c>
      <c r="E521" s="25">
        <v>2378.7200000000003</v>
      </c>
    </row>
    <row r="522" spans="1:5">
      <c r="A522" s="518"/>
      <c r="B522" s="513" t="s">
        <v>581</v>
      </c>
      <c r="C522" s="514"/>
      <c r="D522" s="21">
        <v>27</v>
      </c>
      <c r="E522" s="29">
        <v>27317.61</v>
      </c>
    </row>
    <row r="523" spans="1:5">
      <c r="A523" s="518"/>
      <c r="B523" s="517" t="s">
        <v>76</v>
      </c>
      <c r="C523" s="23" t="s">
        <v>457</v>
      </c>
      <c r="D523" s="24">
        <v>1</v>
      </c>
      <c r="E523" s="25">
        <v>472.43</v>
      </c>
    </row>
    <row r="524" spans="1:5">
      <c r="A524" s="518"/>
      <c r="B524" s="519"/>
      <c r="C524" s="23" t="s">
        <v>427</v>
      </c>
      <c r="D524" s="24">
        <v>1</v>
      </c>
      <c r="E524" s="25">
        <v>2003.42</v>
      </c>
    </row>
    <row r="525" spans="1:5">
      <c r="A525" s="518"/>
      <c r="B525" s="513" t="s">
        <v>582</v>
      </c>
      <c r="C525" s="514"/>
      <c r="D525" s="21">
        <v>2</v>
      </c>
      <c r="E525" s="29">
        <v>2475.85</v>
      </c>
    </row>
    <row r="526" spans="1:5">
      <c r="A526" s="518"/>
      <c r="B526" s="45" t="s">
        <v>77</v>
      </c>
      <c r="C526" s="23" t="s">
        <v>425</v>
      </c>
      <c r="D526" s="24">
        <v>1</v>
      </c>
      <c r="E526" s="25">
        <v>339.02</v>
      </c>
    </row>
    <row r="527" spans="1:5">
      <c r="A527" s="518"/>
      <c r="B527" s="513" t="s">
        <v>583</v>
      </c>
      <c r="C527" s="514"/>
      <c r="D527" s="21">
        <v>1</v>
      </c>
      <c r="E527" s="29">
        <v>339.02</v>
      </c>
    </row>
    <row r="528" spans="1:5">
      <c r="A528" s="518"/>
      <c r="B528" s="517" t="s">
        <v>78</v>
      </c>
      <c r="C528" s="23" t="s">
        <v>449</v>
      </c>
      <c r="D528" s="24">
        <v>1</v>
      </c>
      <c r="E528" s="25">
        <v>1386.1</v>
      </c>
    </row>
    <row r="529" spans="1:5">
      <c r="A529" s="518"/>
      <c r="B529" s="518"/>
      <c r="C529" s="23" t="s">
        <v>422</v>
      </c>
      <c r="D529" s="24">
        <v>2</v>
      </c>
      <c r="E529" s="25">
        <v>1782.04</v>
      </c>
    </row>
    <row r="530" spans="1:5">
      <c r="A530" s="518"/>
      <c r="B530" s="519"/>
      <c r="C530" s="23" t="s">
        <v>423</v>
      </c>
      <c r="D530" s="24">
        <v>1</v>
      </c>
      <c r="E530" s="25">
        <v>920.16000000000008</v>
      </c>
    </row>
    <row r="531" spans="1:5">
      <c r="A531" s="519"/>
      <c r="B531" s="513" t="s">
        <v>584</v>
      </c>
      <c r="C531" s="514"/>
      <c r="D531" s="21">
        <v>4</v>
      </c>
      <c r="E531" s="29">
        <v>4088.3</v>
      </c>
    </row>
    <row r="532" spans="1:5">
      <c r="A532" s="513" t="s">
        <v>79</v>
      </c>
      <c r="B532" s="527"/>
      <c r="C532" s="514"/>
      <c r="D532" s="21">
        <v>330</v>
      </c>
      <c r="E532" s="29">
        <f>298414.41+180</f>
        <v>298594.40999999997</v>
      </c>
    </row>
    <row r="533" spans="1:5">
      <c r="A533" s="517" t="s">
        <v>80</v>
      </c>
      <c r="B533" s="517" t="s">
        <v>365</v>
      </c>
      <c r="C533" s="23" t="s">
        <v>464</v>
      </c>
      <c r="D533" s="24">
        <v>2</v>
      </c>
      <c r="E533" s="25">
        <v>1348.88</v>
      </c>
    </row>
    <row r="534" spans="1:5">
      <c r="A534" s="518"/>
      <c r="B534" s="518"/>
      <c r="C534" s="23" t="s">
        <v>419</v>
      </c>
      <c r="D534" s="24">
        <v>27</v>
      </c>
      <c r="E534" s="25">
        <v>37571.580000000016</v>
      </c>
    </row>
    <row r="535" spans="1:5">
      <c r="A535" s="518"/>
      <c r="B535" s="518"/>
      <c r="C535" s="23" t="s">
        <v>457</v>
      </c>
      <c r="D535" s="24">
        <v>2</v>
      </c>
      <c r="E535" s="25">
        <v>944.86</v>
      </c>
    </row>
    <row r="536" spans="1:5">
      <c r="A536" s="518"/>
      <c r="B536" s="518"/>
      <c r="C536" s="23" t="s">
        <v>557</v>
      </c>
      <c r="D536" s="24">
        <v>1</v>
      </c>
      <c r="E536" s="25">
        <v>449.20000000000005</v>
      </c>
    </row>
    <row r="537" spans="1:5">
      <c r="A537" s="518"/>
      <c r="B537" s="518"/>
      <c r="C537" s="23" t="s">
        <v>526</v>
      </c>
      <c r="D537" s="24">
        <v>1</v>
      </c>
      <c r="E537" s="25">
        <v>358.58000000000004</v>
      </c>
    </row>
    <row r="538" spans="1:5">
      <c r="A538" s="518"/>
      <c r="B538" s="518"/>
      <c r="C538" s="23" t="s">
        <v>420</v>
      </c>
      <c r="D538" s="24">
        <v>9</v>
      </c>
      <c r="E538" s="25">
        <v>5686.92</v>
      </c>
    </row>
    <row r="539" spans="1:5">
      <c r="A539" s="518"/>
      <c r="B539" s="518"/>
      <c r="C539" s="23" t="s">
        <v>433</v>
      </c>
      <c r="D539" s="24">
        <v>5</v>
      </c>
      <c r="E539" s="25">
        <v>5598.7</v>
      </c>
    </row>
    <row r="540" spans="1:5">
      <c r="A540" s="518"/>
      <c r="B540" s="518"/>
      <c r="C540" s="23" t="s">
        <v>421</v>
      </c>
      <c r="D540" s="24">
        <v>5</v>
      </c>
      <c r="E540" s="25">
        <v>5399.2000000000007</v>
      </c>
    </row>
    <row r="541" spans="1:5">
      <c r="A541" s="518"/>
      <c r="B541" s="518"/>
      <c r="C541" s="23" t="s">
        <v>436</v>
      </c>
      <c r="D541" s="24">
        <v>2</v>
      </c>
      <c r="E541" s="25">
        <v>1704.08</v>
      </c>
    </row>
    <row r="542" spans="1:5">
      <c r="A542" s="518"/>
      <c r="B542" s="518"/>
      <c r="C542" s="23" t="s">
        <v>422</v>
      </c>
      <c r="D542" s="24">
        <v>6</v>
      </c>
      <c r="E542" s="25">
        <v>5346.1200000000008</v>
      </c>
    </row>
    <row r="543" spans="1:5">
      <c r="A543" s="518"/>
      <c r="B543" s="518"/>
      <c r="C543" s="23" t="s">
        <v>437</v>
      </c>
      <c r="D543" s="24">
        <v>14</v>
      </c>
      <c r="E543" s="25">
        <v>12179.719999999996</v>
      </c>
    </row>
    <row r="544" spans="1:5">
      <c r="A544" s="518"/>
      <c r="B544" s="518"/>
      <c r="C544" s="23" t="s">
        <v>423</v>
      </c>
      <c r="D544" s="24">
        <v>2</v>
      </c>
      <c r="E544" s="25">
        <v>1840.3200000000002</v>
      </c>
    </row>
    <row r="545" spans="1:5">
      <c r="A545" s="518"/>
      <c r="B545" s="518"/>
      <c r="C545" s="23" t="s">
        <v>424</v>
      </c>
      <c r="D545" s="24">
        <v>11</v>
      </c>
      <c r="E545" s="25">
        <v>13948.659999999996</v>
      </c>
    </row>
    <row r="546" spans="1:5">
      <c r="A546" s="518"/>
      <c r="B546" s="518"/>
      <c r="C546" s="23" t="s">
        <v>425</v>
      </c>
      <c r="D546" s="24">
        <v>19</v>
      </c>
      <c r="E546" s="25">
        <v>6441.3800000000028</v>
      </c>
    </row>
    <row r="547" spans="1:5">
      <c r="A547" s="518"/>
      <c r="B547" s="518"/>
      <c r="C547" s="23" t="s">
        <v>426</v>
      </c>
      <c r="D547" s="24">
        <v>4</v>
      </c>
      <c r="E547" s="25">
        <v>4231.5200000000004</v>
      </c>
    </row>
    <row r="548" spans="1:5">
      <c r="A548" s="518"/>
      <c r="B548" s="518"/>
      <c r="C548" s="23" t="s">
        <v>454</v>
      </c>
      <c r="D548" s="24">
        <v>6</v>
      </c>
      <c r="E548" s="25">
        <v>3059.1600000000003</v>
      </c>
    </row>
    <row r="549" spans="1:5">
      <c r="A549" s="518"/>
      <c r="B549" s="518"/>
      <c r="C549" s="23" t="s">
        <v>533</v>
      </c>
      <c r="D549" s="24">
        <v>2</v>
      </c>
      <c r="E549" s="25">
        <v>1028.3399999999999</v>
      </c>
    </row>
    <row r="550" spans="1:5">
      <c r="A550" s="518"/>
      <c r="B550" s="518"/>
      <c r="C550" s="23" t="s">
        <v>455</v>
      </c>
      <c r="D550" s="24">
        <v>1</v>
      </c>
      <c r="E550" s="25">
        <v>438.24</v>
      </c>
    </row>
    <row r="551" spans="1:5">
      <c r="A551" s="518"/>
      <c r="B551" s="518"/>
      <c r="C551" s="23" t="s">
        <v>439</v>
      </c>
      <c r="D551" s="24">
        <v>1</v>
      </c>
      <c r="E551" s="25">
        <v>902.74</v>
      </c>
    </row>
    <row r="552" spans="1:5">
      <c r="A552" s="518"/>
      <c r="B552" s="518"/>
      <c r="C552" s="23" t="s">
        <v>479</v>
      </c>
      <c r="D552" s="24">
        <v>1</v>
      </c>
      <c r="E552" s="25">
        <v>372.53999999999996</v>
      </c>
    </row>
    <row r="553" spans="1:5">
      <c r="A553" s="518"/>
      <c r="B553" s="518"/>
      <c r="C553" s="23" t="s">
        <v>585</v>
      </c>
      <c r="D553" s="24">
        <v>2</v>
      </c>
      <c r="E553" s="25">
        <v>238.7</v>
      </c>
    </row>
    <row r="554" spans="1:5">
      <c r="A554" s="518"/>
      <c r="B554" s="518"/>
      <c r="C554" s="23" t="s">
        <v>507</v>
      </c>
      <c r="D554" s="24">
        <v>1</v>
      </c>
      <c r="E554" s="25">
        <v>515.12</v>
      </c>
    </row>
    <row r="555" spans="1:5">
      <c r="A555" s="518"/>
      <c r="B555" s="519"/>
      <c r="C555" s="23" t="s">
        <v>430</v>
      </c>
      <c r="D555" s="24">
        <v>4</v>
      </c>
      <c r="E555" s="25">
        <v>1225.8800000000001</v>
      </c>
    </row>
    <row r="556" spans="1:5">
      <c r="A556" s="518"/>
      <c r="B556" s="513" t="s">
        <v>586</v>
      </c>
      <c r="C556" s="514"/>
      <c r="D556" s="21">
        <v>128</v>
      </c>
      <c r="E556" s="29">
        <v>110830.44000000002</v>
      </c>
    </row>
    <row r="557" spans="1:5">
      <c r="A557" s="518"/>
      <c r="B557" s="517" t="s">
        <v>82</v>
      </c>
      <c r="C557" s="23" t="s">
        <v>418</v>
      </c>
      <c r="D557" s="24">
        <v>4</v>
      </c>
      <c r="E557" s="25">
        <v>2452.56</v>
      </c>
    </row>
    <row r="558" spans="1:5">
      <c r="A558" s="518"/>
      <c r="B558" s="519"/>
      <c r="C558" s="23" t="s">
        <v>464</v>
      </c>
      <c r="D558" s="24">
        <v>4</v>
      </c>
      <c r="E558" s="25">
        <v>2697.76</v>
      </c>
    </row>
    <row r="559" spans="1:5">
      <c r="A559" s="518"/>
      <c r="B559" s="513" t="s">
        <v>587</v>
      </c>
      <c r="C559" s="514"/>
      <c r="D559" s="21">
        <v>8</v>
      </c>
      <c r="E559" s="29">
        <v>5150.32</v>
      </c>
    </row>
    <row r="560" spans="1:5">
      <c r="A560" s="518"/>
      <c r="B560" s="517" t="s">
        <v>366</v>
      </c>
      <c r="C560" s="23" t="s">
        <v>463</v>
      </c>
      <c r="D560" s="24">
        <v>1</v>
      </c>
      <c r="E560" s="25">
        <v>696.36</v>
      </c>
    </row>
    <row r="561" spans="1:5">
      <c r="A561" s="518"/>
      <c r="B561" s="518"/>
      <c r="C561" s="23" t="s">
        <v>419</v>
      </c>
      <c r="D561" s="24">
        <v>8</v>
      </c>
      <c r="E561" s="25">
        <v>11132.32</v>
      </c>
    </row>
    <row r="562" spans="1:5">
      <c r="A562" s="518"/>
      <c r="B562" s="518"/>
      <c r="C562" s="23" t="s">
        <v>449</v>
      </c>
      <c r="D562" s="24">
        <v>1</v>
      </c>
      <c r="E562" s="25">
        <v>1386.1</v>
      </c>
    </row>
    <row r="563" spans="1:5">
      <c r="A563" s="518"/>
      <c r="B563" s="518"/>
      <c r="C563" s="23" t="s">
        <v>588</v>
      </c>
      <c r="D563" s="24">
        <v>1</v>
      </c>
      <c r="E563" s="25">
        <v>759.42</v>
      </c>
    </row>
    <row r="564" spans="1:5">
      <c r="A564" s="518"/>
      <c r="B564" s="518"/>
      <c r="C564" s="23" t="s">
        <v>527</v>
      </c>
      <c r="D564" s="86">
        <v>2</v>
      </c>
      <c r="E564" s="87">
        <v>1086</v>
      </c>
    </row>
    <row r="565" spans="1:5">
      <c r="A565" s="518"/>
      <c r="B565" s="518"/>
      <c r="C565" s="23" t="s">
        <v>420</v>
      </c>
      <c r="D565" s="24">
        <v>9</v>
      </c>
      <c r="E565" s="25">
        <v>5686.92</v>
      </c>
    </row>
    <row r="566" spans="1:5">
      <c r="A566" s="518"/>
      <c r="B566" s="518"/>
      <c r="C566" s="23" t="s">
        <v>433</v>
      </c>
      <c r="D566" s="24">
        <v>2</v>
      </c>
      <c r="E566" s="25">
        <v>2239.48</v>
      </c>
    </row>
    <row r="567" spans="1:5">
      <c r="A567" s="518"/>
      <c r="B567" s="518"/>
      <c r="C567" s="23" t="s">
        <v>436</v>
      </c>
      <c r="D567" s="24">
        <v>2</v>
      </c>
      <c r="E567" s="25">
        <v>1704.08</v>
      </c>
    </row>
    <row r="568" spans="1:5">
      <c r="A568" s="518"/>
      <c r="B568" s="518"/>
      <c r="C568" s="23" t="s">
        <v>437</v>
      </c>
      <c r="D568" s="24">
        <v>5</v>
      </c>
      <c r="E568" s="25">
        <v>4349.8999999999996</v>
      </c>
    </row>
    <row r="569" spans="1:5">
      <c r="A569" s="518"/>
      <c r="B569" s="518"/>
      <c r="C569" s="23" t="s">
        <v>424</v>
      </c>
      <c r="D569" s="24">
        <v>9</v>
      </c>
      <c r="E569" s="25">
        <v>11412.539999999997</v>
      </c>
    </row>
    <row r="570" spans="1:5">
      <c r="A570" s="518"/>
      <c r="B570" s="518"/>
      <c r="C570" s="23" t="s">
        <v>589</v>
      </c>
      <c r="D570" s="24">
        <v>1</v>
      </c>
      <c r="E570" s="25">
        <v>720.14</v>
      </c>
    </row>
    <row r="571" spans="1:5">
      <c r="A571" s="518"/>
      <c r="B571" s="518"/>
      <c r="C571" s="23" t="s">
        <v>455</v>
      </c>
      <c r="D571" s="24">
        <v>6</v>
      </c>
      <c r="E571" s="25">
        <v>2629.4399999999996</v>
      </c>
    </row>
    <row r="572" spans="1:5">
      <c r="A572" s="518"/>
      <c r="B572" s="518"/>
      <c r="C572" s="23" t="s">
        <v>429</v>
      </c>
      <c r="D572" s="24">
        <v>5</v>
      </c>
      <c r="E572" s="25">
        <v>2569.7000000000003</v>
      </c>
    </row>
    <row r="573" spans="1:5">
      <c r="A573" s="518"/>
      <c r="B573" s="518"/>
      <c r="C573" s="23" t="s">
        <v>585</v>
      </c>
      <c r="D573" s="24">
        <v>1</v>
      </c>
      <c r="E573" s="25">
        <v>119.35</v>
      </c>
    </row>
    <row r="574" spans="1:5">
      <c r="A574" s="518"/>
      <c r="B574" s="518"/>
      <c r="C574" s="23" t="s">
        <v>474</v>
      </c>
      <c r="D574" s="24">
        <v>1</v>
      </c>
      <c r="E574" s="25">
        <v>1164.08</v>
      </c>
    </row>
    <row r="575" spans="1:5">
      <c r="A575" s="518"/>
      <c r="B575" s="519"/>
      <c r="C575" s="23" t="s">
        <v>430</v>
      </c>
      <c r="D575" s="24">
        <v>4</v>
      </c>
      <c r="E575" s="25">
        <v>1225.8800000000001</v>
      </c>
    </row>
    <row r="576" spans="1:5">
      <c r="A576" s="518"/>
      <c r="B576" s="513" t="s">
        <v>590</v>
      </c>
      <c r="C576" s="514"/>
      <c r="D576" s="21">
        <v>58</v>
      </c>
      <c r="E576" s="29">
        <v>48881.709999999992</v>
      </c>
    </row>
    <row r="577" spans="1:5">
      <c r="A577" s="518"/>
      <c r="B577" s="45" t="s">
        <v>84</v>
      </c>
      <c r="C577" s="23" t="s">
        <v>591</v>
      </c>
      <c r="D577" s="24">
        <v>1</v>
      </c>
      <c r="E577" s="25">
        <v>258.26</v>
      </c>
    </row>
    <row r="578" spans="1:5">
      <c r="A578" s="518"/>
      <c r="B578" s="513" t="s">
        <v>592</v>
      </c>
      <c r="C578" s="514"/>
      <c r="D578" s="21">
        <v>1</v>
      </c>
      <c r="E578" s="29">
        <v>258.26</v>
      </c>
    </row>
    <row r="579" spans="1:5">
      <c r="A579" s="518"/>
      <c r="B579" s="517" t="s">
        <v>87</v>
      </c>
      <c r="C579" s="23" t="s">
        <v>419</v>
      </c>
      <c r="D579" s="24">
        <v>14</v>
      </c>
      <c r="E579" s="25">
        <v>19481.560000000005</v>
      </c>
    </row>
    <row r="580" spans="1:5">
      <c r="A580" s="518"/>
      <c r="B580" s="518"/>
      <c r="C580" s="23" t="s">
        <v>593</v>
      </c>
      <c r="D580" s="24">
        <v>1</v>
      </c>
      <c r="E580" s="25">
        <v>372.53999999999996</v>
      </c>
    </row>
    <row r="581" spans="1:5">
      <c r="A581" s="518"/>
      <c r="B581" s="518"/>
      <c r="C581" s="23" t="s">
        <v>420</v>
      </c>
      <c r="D581" s="24">
        <v>2</v>
      </c>
      <c r="E581" s="25">
        <v>1263.76</v>
      </c>
    </row>
    <row r="582" spans="1:5">
      <c r="A582" s="518"/>
      <c r="B582" s="518"/>
      <c r="C582" s="23" t="s">
        <v>436</v>
      </c>
      <c r="D582" s="24">
        <v>2</v>
      </c>
      <c r="E582" s="25">
        <v>1704.08</v>
      </c>
    </row>
    <row r="583" spans="1:5">
      <c r="A583" s="518"/>
      <c r="B583" s="518"/>
      <c r="C583" s="23" t="s">
        <v>422</v>
      </c>
      <c r="D583" s="24">
        <v>5</v>
      </c>
      <c r="E583" s="25">
        <v>4455.1000000000004</v>
      </c>
    </row>
    <row r="584" spans="1:5">
      <c r="A584" s="518"/>
      <c r="B584" s="518"/>
      <c r="C584" s="23" t="s">
        <v>437</v>
      </c>
      <c r="D584" s="24">
        <v>7</v>
      </c>
      <c r="E584" s="25">
        <v>6089.8599999999988</v>
      </c>
    </row>
    <row r="585" spans="1:5">
      <c r="A585" s="518"/>
      <c r="B585" s="518"/>
      <c r="C585" s="23" t="s">
        <v>424</v>
      </c>
      <c r="D585" s="24">
        <v>2</v>
      </c>
      <c r="E585" s="25">
        <v>2536.12</v>
      </c>
    </row>
    <row r="586" spans="1:5">
      <c r="A586" s="518"/>
      <c r="B586" s="518"/>
      <c r="C586" s="23" t="s">
        <v>425</v>
      </c>
      <c r="D586" s="24">
        <v>9</v>
      </c>
      <c r="E586" s="25">
        <v>3051.18</v>
      </c>
    </row>
    <row r="587" spans="1:5">
      <c r="A587" s="518"/>
      <c r="B587" s="518"/>
      <c r="C587" s="23" t="s">
        <v>426</v>
      </c>
      <c r="D587" s="24">
        <v>1</v>
      </c>
      <c r="E587" s="25">
        <v>1057.8800000000001</v>
      </c>
    </row>
    <row r="588" spans="1:5">
      <c r="A588" s="518"/>
      <c r="B588" s="518"/>
      <c r="C588" s="23" t="s">
        <v>455</v>
      </c>
      <c r="D588" s="24">
        <v>1</v>
      </c>
      <c r="E588" s="25">
        <v>438.24</v>
      </c>
    </row>
    <row r="589" spans="1:5">
      <c r="A589" s="518"/>
      <c r="B589" s="519"/>
      <c r="C589" s="23" t="s">
        <v>430</v>
      </c>
      <c r="D589" s="24">
        <v>3</v>
      </c>
      <c r="E589" s="25">
        <v>919.41000000000008</v>
      </c>
    </row>
    <row r="590" spans="1:5">
      <c r="A590" s="518"/>
      <c r="B590" s="513" t="s">
        <v>594</v>
      </c>
      <c r="C590" s="514"/>
      <c r="D590" s="21">
        <v>47</v>
      </c>
      <c r="E590" s="29">
        <v>41369.730000000003</v>
      </c>
    </row>
    <row r="591" spans="1:5">
      <c r="A591" s="518"/>
      <c r="B591" s="517" t="s">
        <v>88</v>
      </c>
      <c r="C591" s="23" t="s">
        <v>419</v>
      </c>
      <c r="D591" s="24">
        <v>13</v>
      </c>
      <c r="E591" s="25">
        <v>18090.020000000004</v>
      </c>
    </row>
    <row r="592" spans="1:5">
      <c r="A592" s="518"/>
      <c r="B592" s="518"/>
      <c r="C592" s="23" t="s">
        <v>457</v>
      </c>
      <c r="D592" s="24">
        <v>3</v>
      </c>
      <c r="E592" s="25">
        <v>1417.29</v>
      </c>
    </row>
    <row r="593" spans="1:5">
      <c r="A593" s="518"/>
      <c r="B593" s="518"/>
      <c r="C593" s="23" t="s">
        <v>433</v>
      </c>
      <c r="D593" s="24">
        <v>2</v>
      </c>
      <c r="E593" s="25">
        <v>2239.48</v>
      </c>
    </row>
    <row r="594" spans="1:5">
      <c r="A594" s="518"/>
      <c r="B594" s="518"/>
      <c r="C594" s="23" t="s">
        <v>422</v>
      </c>
      <c r="D594" s="24">
        <v>4</v>
      </c>
      <c r="E594" s="25">
        <v>3564.08</v>
      </c>
    </row>
    <row r="595" spans="1:5">
      <c r="A595" s="518"/>
      <c r="B595" s="518"/>
      <c r="C595" s="23" t="s">
        <v>437</v>
      </c>
      <c r="D595" s="24">
        <v>3</v>
      </c>
      <c r="E595" s="25">
        <v>2609.94</v>
      </c>
    </row>
    <row r="596" spans="1:5">
      <c r="A596" s="518"/>
      <c r="B596" s="518"/>
      <c r="C596" s="23" t="s">
        <v>424</v>
      </c>
      <c r="D596" s="24">
        <v>17</v>
      </c>
      <c r="E596" s="25">
        <v>21557.02</v>
      </c>
    </row>
    <row r="597" spans="1:5">
      <c r="A597" s="518"/>
      <c r="B597" s="518"/>
      <c r="C597" s="23" t="s">
        <v>425</v>
      </c>
      <c r="D597" s="24">
        <v>5</v>
      </c>
      <c r="E597" s="25">
        <v>1695.1</v>
      </c>
    </row>
    <row r="598" spans="1:5">
      <c r="A598" s="518"/>
      <c r="B598" s="518"/>
      <c r="C598" s="23" t="s">
        <v>454</v>
      </c>
      <c r="D598" s="24">
        <v>1</v>
      </c>
      <c r="E598" s="25">
        <v>509.86</v>
      </c>
    </row>
    <row r="599" spans="1:5">
      <c r="A599" s="518"/>
      <c r="B599" s="518"/>
      <c r="C599" s="23" t="s">
        <v>479</v>
      </c>
      <c r="D599" s="24">
        <v>1</v>
      </c>
      <c r="E599" s="25">
        <v>372.53999999999996</v>
      </c>
    </row>
    <row r="600" spans="1:5">
      <c r="A600" s="518"/>
      <c r="B600" s="519"/>
      <c r="C600" s="23" t="s">
        <v>430</v>
      </c>
      <c r="D600" s="24">
        <v>3</v>
      </c>
      <c r="E600" s="25">
        <v>919.41000000000008</v>
      </c>
    </row>
    <row r="601" spans="1:5">
      <c r="A601" s="518"/>
      <c r="B601" s="513" t="s">
        <v>595</v>
      </c>
      <c r="C601" s="514"/>
      <c r="D601" s="21">
        <v>52</v>
      </c>
      <c r="E601" s="29">
        <v>52974.740000000005</v>
      </c>
    </row>
    <row r="602" spans="1:5">
      <c r="A602" s="518"/>
      <c r="B602" s="517" t="s">
        <v>90</v>
      </c>
      <c r="C602" s="23" t="s">
        <v>419</v>
      </c>
      <c r="D602" s="24">
        <v>6</v>
      </c>
      <c r="E602" s="25">
        <v>8349.24</v>
      </c>
    </row>
    <row r="603" spans="1:5">
      <c r="A603" s="518"/>
      <c r="B603" s="518"/>
      <c r="C603" s="23" t="s">
        <v>420</v>
      </c>
      <c r="D603" s="24">
        <v>1</v>
      </c>
      <c r="E603" s="25">
        <v>631.88</v>
      </c>
    </row>
    <row r="604" spans="1:5">
      <c r="A604" s="518"/>
      <c r="B604" s="518"/>
      <c r="C604" s="23" t="s">
        <v>422</v>
      </c>
      <c r="D604" s="24">
        <v>1</v>
      </c>
      <c r="E604" s="25">
        <v>891.02</v>
      </c>
    </row>
    <row r="605" spans="1:5">
      <c r="A605" s="518"/>
      <c r="B605" s="519"/>
      <c r="C605" s="23" t="s">
        <v>424</v>
      </c>
      <c r="D605" s="24">
        <v>5</v>
      </c>
      <c r="E605" s="25">
        <v>6340.2999999999993</v>
      </c>
    </row>
    <row r="606" spans="1:5">
      <c r="A606" s="518"/>
      <c r="B606" s="513" t="s">
        <v>596</v>
      </c>
      <c r="C606" s="514"/>
      <c r="D606" s="21">
        <v>13</v>
      </c>
      <c r="E606" s="29">
        <v>16212.439999999999</v>
      </c>
    </row>
    <row r="607" spans="1:5">
      <c r="A607" s="518"/>
      <c r="B607" s="517" t="s">
        <v>92</v>
      </c>
      <c r="C607" s="23" t="s">
        <v>419</v>
      </c>
      <c r="D607" s="24">
        <v>10</v>
      </c>
      <c r="E607" s="25">
        <v>13915.400000000001</v>
      </c>
    </row>
    <row r="608" spans="1:5">
      <c r="A608" s="518"/>
      <c r="B608" s="518"/>
      <c r="C608" s="23" t="s">
        <v>457</v>
      </c>
      <c r="D608" s="24">
        <v>1</v>
      </c>
      <c r="E608" s="25">
        <v>472.43</v>
      </c>
    </row>
    <row r="609" spans="1:5">
      <c r="A609" s="518"/>
      <c r="B609" s="518"/>
      <c r="C609" s="23" t="s">
        <v>420</v>
      </c>
      <c r="D609" s="24">
        <v>1</v>
      </c>
      <c r="E609" s="25">
        <v>631.88</v>
      </c>
    </row>
    <row r="610" spans="1:5">
      <c r="A610" s="518"/>
      <c r="B610" s="518"/>
      <c r="C610" s="23" t="s">
        <v>433</v>
      </c>
      <c r="D610" s="24">
        <v>1</v>
      </c>
      <c r="E610" s="25">
        <v>1119.74</v>
      </c>
    </row>
    <row r="611" spans="1:5">
      <c r="A611" s="518"/>
      <c r="B611" s="518"/>
      <c r="C611" s="23" t="s">
        <v>422</v>
      </c>
      <c r="D611" s="24">
        <v>1</v>
      </c>
      <c r="E611" s="25">
        <v>891.02</v>
      </c>
    </row>
    <row r="612" spans="1:5">
      <c r="A612" s="518"/>
      <c r="B612" s="518"/>
      <c r="C612" s="23" t="s">
        <v>437</v>
      </c>
      <c r="D612" s="24">
        <v>1</v>
      </c>
      <c r="E612" s="25">
        <v>869.98</v>
      </c>
    </row>
    <row r="613" spans="1:5">
      <c r="A613" s="518"/>
      <c r="B613" s="518"/>
      <c r="C613" s="23" t="s">
        <v>597</v>
      </c>
      <c r="D613" s="24">
        <v>1</v>
      </c>
      <c r="E613" s="25">
        <v>1541.4</v>
      </c>
    </row>
    <row r="614" spans="1:5">
      <c r="A614" s="518"/>
      <c r="B614" s="518"/>
      <c r="C614" s="23" t="s">
        <v>424</v>
      </c>
      <c r="D614" s="24">
        <v>1</v>
      </c>
      <c r="E614" s="25">
        <v>1268.06</v>
      </c>
    </row>
    <row r="615" spans="1:5">
      <c r="A615" s="518"/>
      <c r="B615" s="518"/>
      <c r="C615" s="23" t="s">
        <v>425</v>
      </c>
      <c r="D615" s="24">
        <v>1</v>
      </c>
      <c r="E615" s="25">
        <v>339.02</v>
      </c>
    </row>
    <row r="616" spans="1:5">
      <c r="A616" s="518"/>
      <c r="B616" s="518"/>
      <c r="C616" s="23" t="s">
        <v>426</v>
      </c>
      <c r="D616" s="24">
        <v>1</v>
      </c>
      <c r="E616" s="25">
        <v>1057.8800000000001</v>
      </c>
    </row>
    <row r="617" spans="1:5">
      <c r="A617" s="518"/>
      <c r="B617" s="519"/>
      <c r="C617" s="23" t="s">
        <v>598</v>
      </c>
      <c r="D617" s="24">
        <v>1</v>
      </c>
      <c r="E617" s="25">
        <v>618.15</v>
      </c>
    </row>
    <row r="618" spans="1:5">
      <c r="A618" s="518"/>
      <c r="B618" s="513" t="s">
        <v>599</v>
      </c>
      <c r="C618" s="514"/>
      <c r="D618" s="21">
        <v>20</v>
      </c>
      <c r="E618" s="29">
        <v>22724.960000000006</v>
      </c>
    </row>
    <row r="619" spans="1:5">
      <c r="A619" s="518"/>
      <c r="B619" s="517" t="s">
        <v>93</v>
      </c>
      <c r="C619" s="23" t="s">
        <v>419</v>
      </c>
      <c r="D619" s="24">
        <v>2</v>
      </c>
      <c r="E619" s="25">
        <v>2783.08</v>
      </c>
    </row>
    <row r="620" spans="1:5">
      <c r="A620" s="518"/>
      <c r="B620" s="518"/>
      <c r="C620" s="23" t="s">
        <v>449</v>
      </c>
      <c r="D620" s="24">
        <v>2</v>
      </c>
      <c r="E620" s="25">
        <v>2772.2</v>
      </c>
    </row>
    <row r="621" spans="1:5">
      <c r="A621" s="518"/>
      <c r="B621" s="518"/>
      <c r="C621" s="23" t="s">
        <v>491</v>
      </c>
      <c r="D621" s="86">
        <v>9</v>
      </c>
      <c r="E621" s="87">
        <v>5787</v>
      </c>
    </row>
    <row r="622" spans="1:5">
      <c r="A622" s="518"/>
      <c r="B622" s="518"/>
      <c r="C622" s="23" t="s">
        <v>437</v>
      </c>
      <c r="D622" s="24">
        <v>3</v>
      </c>
      <c r="E622" s="25">
        <v>2609.94</v>
      </c>
    </row>
    <row r="623" spans="1:5">
      <c r="A623" s="518"/>
      <c r="B623" s="518"/>
      <c r="C623" s="23" t="s">
        <v>425</v>
      </c>
      <c r="D623" s="24">
        <v>3</v>
      </c>
      <c r="E623" s="25">
        <v>1017.06</v>
      </c>
    </row>
    <row r="624" spans="1:5">
      <c r="A624" s="518"/>
      <c r="B624" s="519"/>
      <c r="C624" s="23" t="s">
        <v>426</v>
      </c>
      <c r="D624" s="24">
        <v>1</v>
      </c>
      <c r="E624" s="25">
        <v>1057.8800000000001</v>
      </c>
    </row>
    <row r="625" spans="1:5">
      <c r="A625" s="518"/>
      <c r="B625" s="513" t="s">
        <v>600</v>
      </c>
      <c r="C625" s="514"/>
      <c r="D625" s="21">
        <v>20</v>
      </c>
      <c r="E625" s="29">
        <v>16027.16</v>
      </c>
    </row>
    <row r="626" spans="1:5">
      <c r="A626" s="518"/>
      <c r="B626" s="45" t="s">
        <v>94</v>
      </c>
      <c r="C626" s="23" t="s">
        <v>439</v>
      </c>
      <c r="D626" s="24">
        <v>3</v>
      </c>
      <c r="E626" s="25">
        <v>2708.2200000000003</v>
      </c>
    </row>
    <row r="627" spans="1:5">
      <c r="A627" s="518"/>
      <c r="B627" s="513" t="s">
        <v>601</v>
      </c>
      <c r="C627" s="514"/>
      <c r="D627" s="21">
        <v>3</v>
      </c>
      <c r="E627" s="29">
        <v>2708.2200000000003</v>
      </c>
    </row>
    <row r="628" spans="1:5">
      <c r="A628" s="518"/>
      <c r="B628" s="517" t="s">
        <v>95</v>
      </c>
      <c r="C628" s="23" t="s">
        <v>419</v>
      </c>
      <c r="D628" s="24">
        <v>5</v>
      </c>
      <c r="E628" s="25">
        <v>6957.7</v>
      </c>
    </row>
    <row r="629" spans="1:5">
      <c r="A629" s="518"/>
      <c r="B629" s="518"/>
      <c r="C629" s="23" t="s">
        <v>491</v>
      </c>
      <c r="D629" s="86">
        <v>3</v>
      </c>
      <c r="E629" s="87">
        <v>1929</v>
      </c>
    </row>
    <row r="630" spans="1:5">
      <c r="A630" s="518"/>
      <c r="B630" s="518"/>
      <c r="C630" s="23" t="s">
        <v>420</v>
      </c>
      <c r="D630" s="24">
        <v>3</v>
      </c>
      <c r="E630" s="25">
        <v>1895.6399999999999</v>
      </c>
    </row>
    <row r="631" spans="1:5">
      <c r="A631" s="518"/>
      <c r="B631" s="518"/>
      <c r="C631" s="23" t="s">
        <v>421</v>
      </c>
      <c r="D631" s="24">
        <v>1</v>
      </c>
      <c r="E631" s="25">
        <v>1079.8400000000001</v>
      </c>
    </row>
    <row r="632" spans="1:5">
      <c r="A632" s="518"/>
      <c r="B632" s="518"/>
      <c r="C632" s="23" t="s">
        <v>436</v>
      </c>
      <c r="D632" s="24">
        <v>4</v>
      </c>
      <c r="E632" s="25">
        <v>3408.16</v>
      </c>
    </row>
    <row r="633" spans="1:5">
      <c r="A633" s="518"/>
      <c r="B633" s="518"/>
      <c r="C633" s="23" t="s">
        <v>455</v>
      </c>
      <c r="D633" s="24">
        <v>6</v>
      </c>
      <c r="E633" s="25">
        <v>2629.4399999999996</v>
      </c>
    </row>
    <row r="634" spans="1:5">
      <c r="A634" s="518"/>
      <c r="B634" s="519"/>
      <c r="C634" s="23" t="s">
        <v>580</v>
      </c>
      <c r="D634" s="24">
        <v>1</v>
      </c>
      <c r="E634" s="25">
        <v>3204.36</v>
      </c>
    </row>
    <row r="635" spans="1:5">
      <c r="A635" s="519"/>
      <c r="B635" s="513" t="s">
        <v>602</v>
      </c>
      <c r="C635" s="514"/>
      <c r="D635" s="21">
        <v>23</v>
      </c>
      <c r="E635" s="29">
        <v>21104.14</v>
      </c>
    </row>
    <row r="636" spans="1:5">
      <c r="A636" s="513" t="s">
        <v>96</v>
      </c>
      <c r="B636" s="527"/>
      <c r="C636" s="514"/>
      <c r="D636" s="21">
        <v>373</v>
      </c>
      <c r="E636" s="29">
        <v>338242.12</v>
      </c>
    </row>
    <row r="637" spans="1:5">
      <c r="A637" s="517" t="s">
        <v>97</v>
      </c>
      <c r="B637" s="517" t="s">
        <v>367</v>
      </c>
      <c r="C637" s="23" t="s">
        <v>419</v>
      </c>
      <c r="D637" s="24">
        <v>10</v>
      </c>
      <c r="E637" s="25">
        <v>13915.400000000001</v>
      </c>
    </row>
    <row r="638" spans="1:5">
      <c r="A638" s="518"/>
      <c r="B638" s="518"/>
      <c r="C638" s="23" t="s">
        <v>449</v>
      </c>
      <c r="D638" s="24">
        <v>11</v>
      </c>
      <c r="E638" s="25">
        <v>15247.100000000002</v>
      </c>
    </row>
    <row r="639" spans="1:5">
      <c r="A639" s="518"/>
      <c r="B639" s="518"/>
      <c r="C639" s="23" t="s">
        <v>433</v>
      </c>
      <c r="D639" s="24">
        <v>6</v>
      </c>
      <c r="E639" s="25">
        <v>6718.44</v>
      </c>
    </row>
    <row r="640" spans="1:5">
      <c r="A640" s="518"/>
      <c r="B640" s="518"/>
      <c r="C640" s="23" t="s">
        <v>436</v>
      </c>
      <c r="D640" s="24">
        <v>4</v>
      </c>
      <c r="E640" s="25">
        <v>3408.16</v>
      </c>
    </row>
    <row r="641" spans="1:5">
      <c r="A641" s="518"/>
      <c r="B641" s="518"/>
      <c r="C641" s="23" t="s">
        <v>422</v>
      </c>
      <c r="D641" s="24">
        <v>12</v>
      </c>
      <c r="E641" s="25">
        <v>10692.240000000003</v>
      </c>
    </row>
    <row r="642" spans="1:5">
      <c r="A642" s="518"/>
      <c r="B642" s="518"/>
      <c r="C642" s="23" t="s">
        <v>437</v>
      </c>
      <c r="D642" s="24">
        <v>16</v>
      </c>
      <c r="E642" s="25">
        <v>13919.679999999995</v>
      </c>
    </row>
    <row r="643" spans="1:5">
      <c r="A643" s="518"/>
      <c r="B643" s="518"/>
      <c r="C643" s="23" t="s">
        <v>424</v>
      </c>
      <c r="D643" s="24">
        <v>3</v>
      </c>
      <c r="E643" s="25">
        <v>3804.18</v>
      </c>
    </row>
    <row r="644" spans="1:5">
      <c r="A644" s="518"/>
      <c r="B644" s="519"/>
      <c r="C644" s="23" t="s">
        <v>426</v>
      </c>
      <c r="D644" s="24">
        <v>13</v>
      </c>
      <c r="E644" s="25">
        <v>13752.440000000006</v>
      </c>
    </row>
    <row r="645" spans="1:5">
      <c r="A645" s="518"/>
      <c r="B645" s="513" t="s">
        <v>603</v>
      </c>
      <c r="C645" s="514"/>
      <c r="D645" s="21">
        <v>75</v>
      </c>
      <c r="E645" s="29">
        <v>81457.64</v>
      </c>
    </row>
    <row r="646" spans="1:5">
      <c r="A646" s="518"/>
      <c r="B646" s="517" t="s">
        <v>100</v>
      </c>
      <c r="C646" s="23" t="s">
        <v>419</v>
      </c>
      <c r="D646" s="24">
        <v>2</v>
      </c>
      <c r="E646" s="25">
        <v>2783.08</v>
      </c>
    </row>
    <row r="647" spans="1:5">
      <c r="A647" s="518"/>
      <c r="B647" s="518"/>
      <c r="C647" s="23" t="s">
        <v>422</v>
      </c>
      <c r="D647" s="24">
        <v>2</v>
      </c>
      <c r="E647" s="25">
        <v>1782.04</v>
      </c>
    </row>
    <row r="648" spans="1:5">
      <c r="A648" s="518"/>
      <c r="B648" s="518"/>
      <c r="C648" s="23" t="s">
        <v>437</v>
      </c>
      <c r="D648" s="24">
        <v>6</v>
      </c>
      <c r="E648" s="25">
        <v>5219.8799999999992</v>
      </c>
    </row>
    <row r="649" spans="1:5">
      <c r="A649" s="518"/>
      <c r="B649" s="518"/>
      <c r="C649" s="23" t="s">
        <v>424</v>
      </c>
      <c r="D649" s="24">
        <v>3</v>
      </c>
      <c r="E649" s="25">
        <v>3804.18</v>
      </c>
    </row>
    <row r="650" spans="1:5">
      <c r="A650" s="518"/>
      <c r="B650" s="518"/>
      <c r="C650" s="23" t="s">
        <v>511</v>
      </c>
      <c r="D650" s="24">
        <v>4</v>
      </c>
      <c r="E650" s="25">
        <v>1547.48</v>
      </c>
    </row>
    <row r="651" spans="1:5">
      <c r="A651" s="518"/>
      <c r="B651" s="518"/>
      <c r="C651" s="23" t="s">
        <v>426</v>
      </c>
      <c r="D651" s="24">
        <v>1</v>
      </c>
      <c r="E651" s="25">
        <v>1057.8800000000001</v>
      </c>
    </row>
    <row r="652" spans="1:5">
      <c r="A652" s="518"/>
      <c r="B652" s="519"/>
      <c r="C652" s="23" t="s">
        <v>455</v>
      </c>
      <c r="D652" s="24">
        <v>1</v>
      </c>
      <c r="E652" s="25">
        <v>438.24</v>
      </c>
    </row>
    <row r="653" spans="1:5">
      <c r="A653" s="518"/>
      <c r="B653" s="513" t="s">
        <v>604</v>
      </c>
      <c r="C653" s="514"/>
      <c r="D653" s="21">
        <v>19</v>
      </c>
      <c r="E653" s="29">
        <v>16632.780000000002</v>
      </c>
    </row>
    <row r="654" spans="1:5">
      <c r="A654" s="518"/>
      <c r="B654" s="517" t="s">
        <v>102</v>
      </c>
      <c r="C654" s="23" t="s">
        <v>419</v>
      </c>
      <c r="D654" s="24">
        <v>4</v>
      </c>
      <c r="E654" s="25">
        <v>5566.16</v>
      </c>
    </row>
    <row r="655" spans="1:5">
      <c r="A655" s="518"/>
      <c r="B655" s="518"/>
      <c r="C655" s="23" t="s">
        <v>457</v>
      </c>
      <c r="D655" s="24">
        <v>3</v>
      </c>
      <c r="E655" s="25">
        <v>1417.29</v>
      </c>
    </row>
    <row r="656" spans="1:5">
      <c r="A656" s="518"/>
      <c r="B656" s="518"/>
      <c r="C656" s="23" t="s">
        <v>436</v>
      </c>
      <c r="D656" s="24">
        <v>5</v>
      </c>
      <c r="E656" s="25">
        <v>4260.2</v>
      </c>
    </row>
    <row r="657" spans="1:5">
      <c r="A657" s="518"/>
      <c r="B657" s="518"/>
      <c r="C657" s="23" t="s">
        <v>437</v>
      </c>
      <c r="D657" s="24">
        <v>2</v>
      </c>
      <c r="E657" s="25">
        <v>1739.96</v>
      </c>
    </row>
    <row r="658" spans="1:5">
      <c r="A658" s="518"/>
      <c r="B658" s="519"/>
      <c r="C658" s="23" t="s">
        <v>426</v>
      </c>
      <c r="D658" s="24">
        <v>1</v>
      </c>
      <c r="E658" s="25">
        <v>1057.8800000000001</v>
      </c>
    </row>
    <row r="659" spans="1:5">
      <c r="A659" s="518"/>
      <c r="B659" s="513" t="s">
        <v>605</v>
      </c>
      <c r="C659" s="514"/>
      <c r="D659" s="21">
        <v>15</v>
      </c>
      <c r="E659" s="29">
        <v>14041.490000000002</v>
      </c>
    </row>
    <row r="660" spans="1:5">
      <c r="A660" s="518"/>
      <c r="B660" s="517" t="s">
        <v>104</v>
      </c>
      <c r="C660" s="23" t="s">
        <v>419</v>
      </c>
      <c r="D660" s="24">
        <v>1</v>
      </c>
      <c r="E660" s="25">
        <v>1391.54</v>
      </c>
    </row>
    <row r="661" spans="1:5">
      <c r="A661" s="518"/>
      <c r="B661" s="518"/>
      <c r="C661" s="23" t="s">
        <v>527</v>
      </c>
      <c r="D661" s="86">
        <v>13</v>
      </c>
      <c r="E661" s="87">
        <v>7059</v>
      </c>
    </row>
    <row r="662" spans="1:5">
      <c r="A662" s="518"/>
      <c r="B662" s="519"/>
      <c r="C662" s="23" t="s">
        <v>430</v>
      </c>
      <c r="D662" s="24">
        <v>1</v>
      </c>
      <c r="E662" s="25">
        <v>306.47000000000003</v>
      </c>
    </row>
    <row r="663" spans="1:5">
      <c r="A663" s="518"/>
      <c r="B663" s="513" t="s">
        <v>606</v>
      </c>
      <c r="C663" s="514"/>
      <c r="D663" s="21">
        <v>15</v>
      </c>
      <c r="E663" s="29">
        <v>8757.01</v>
      </c>
    </row>
    <row r="664" spans="1:5">
      <c r="A664" s="518"/>
      <c r="B664" s="517" t="s">
        <v>105</v>
      </c>
      <c r="C664" s="23" t="s">
        <v>419</v>
      </c>
      <c r="D664" s="24">
        <v>2</v>
      </c>
      <c r="E664" s="25">
        <v>2783.08</v>
      </c>
    </row>
    <row r="665" spans="1:5">
      <c r="A665" s="518"/>
      <c r="B665" s="518"/>
      <c r="C665" s="23" t="s">
        <v>449</v>
      </c>
      <c r="D665" s="24">
        <v>1</v>
      </c>
      <c r="E665" s="25">
        <v>1386.1</v>
      </c>
    </row>
    <row r="666" spans="1:5">
      <c r="A666" s="518"/>
      <c r="B666" s="518"/>
      <c r="C666" s="23" t="s">
        <v>420</v>
      </c>
      <c r="D666" s="24">
        <v>2</v>
      </c>
      <c r="E666" s="25">
        <v>1263.76</v>
      </c>
    </row>
    <row r="667" spans="1:5">
      <c r="A667" s="518"/>
      <c r="B667" s="518"/>
      <c r="C667" s="23" t="s">
        <v>424</v>
      </c>
      <c r="D667" s="24">
        <v>2</v>
      </c>
      <c r="E667" s="25">
        <v>2536.12</v>
      </c>
    </row>
    <row r="668" spans="1:5">
      <c r="A668" s="518"/>
      <c r="B668" s="518"/>
      <c r="C668" s="23" t="s">
        <v>455</v>
      </c>
      <c r="D668" s="24">
        <v>7</v>
      </c>
      <c r="E668" s="25">
        <v>3067.6799999999994</v>
      </c>
    </row>
    <row r="669" spans="1:5">
      <c r="A669" s="518"/>
      <c r="B669" s="518"/>
      <c r="C669" s="23" t="s">
        <v>460</v>
      </c>
      <c r="D669" s="24">
        <v>1</v>
      </c>
      <c r="E669" s="25">
        <v>1088.4000000000001</v>
      </c>
    </row>
    <row r="670" spans="1:5">
      <c r="A670" s="518"/>
      <c r="B670" s="518"/>
      <c r="C670" s="23" t="s">
        <v>607</v>
      </c>
      <c r="D670" s="24">
        <v>1</v>
      </c>
      <c r="E670" s="25">
        <v>389.64</v>
      </c>
    </row>
    <row r="671" spans="1:5">
      <c r="A671" s="518"/>
      <c r="B671" s="518"/>
      <c r="C671" s="23" t="s">
        <v>446</v>
      </c>
      <c r="D671" s="24">
        <v>4</v>
      </c>
      <c r="E671" s="25">
        <v>2810.8</v>
      </c>
    </row>
    <row r="672" spans="1:5">
      <c r="A672" s="518"/>
      <c r="B672" s="519"/>
      <c r="C672" s="23" t="s">
        <v>540</v>
      </c>
      <c r="D672" s="24">
        <v>12</v>
      </c>
      <c r="E672" s="25">
        <v>11600.88</v>
      </c>
    </row>
    <row r="673" spans="1:5">
      <c r="A673" s="519"/>
      <c r="B673" s="513" t="s">
        <v>608</v>
      </c>
      <c r="C673" s="514"/>
      <c r="D673" s="21">
        <v>32</v>
      </c>
      <c r="E673" s="29">
        <v>26926.46</v>
      </c>
    </row>
    <row r="674" spans="1:5">
      <c r="A674" s="513" t="s">
        <v>106</v>
      </c>
      <c r="B674" s="527"/>
      <c r="C674" s="514"/>
      <c r="D674" s="21">
        <v>156</v>
      </c>
      <c r="E674" s="29">
        <v>147815.38</v>
      </c>
    </row>
    <row r="675" spans="1:5">
      <c r="A675" s="517" t="s">
        <v>107</v>
      </c>
      <c r="B675" s="517" t="s">
        <v>368</v>
      </c>
      <c r="C675" s="23" t="s">
        <v>609</v>
      </c>
      <c r="D675" s="24">
        <v>1</v>
      </c>
      <c r="E675" s="25">
        <v>549.72</v>
      </c>
    </row>
    <row r="676" spans="1:5">
      <c r="A676" s="518"/>
      <c r="B676" s="518"/>
      <c r="C676" s="23" t="s">
        <v>419</v>
      </c>
      <c r="D676" s="24">
        <v>13</v>
      </c>
      <c r="E676" s="25">
        <v>18090.020000000004</v>
      </c>
    </row>
    <row r="677" spans="1:5">
      <c r="A677" s="518"/>
      <c r="B677" s="518"/>
      <c r="C677" s="23" t="s">
        <v>420</v>
      </c>
      <c r="D677" s="24">
        <v>1</v>
      </c>
      <c r="E677" s="25">
        <v>631.88</v>
      </c>
    </row>
    <row r="678" spans="1:5">
      <c r="A678" s="518"/>
      <c r="B678" s="518"/>
      <c r="C678" s="23" t="s">
        <v>433</v>
      </c>
      <c r="D678" s="24">
        <v>1</v>
      </c>
      <c r="E678" s="25">
        <v>1119.74</v>
      </c>
    </row>
    <row r="679" spans="1:5">
      <c r="A679" s="518"/>
      <c r="B679" s="518"/>
      <c r="C679" s="23" t="s">
        <v>436</v>
      </c>
      <c r="D679" s="24">
        <v>27</v>
      </c>
      <c r="E679" s="25">
        <v>23005.080000000013</v>
      </c>
    </row>
    <row r="680" spans="1:5">
      <c r="A680" s="518"/>
      <c r="B680" s="518"/>
      <c r="C680" s="23" t="s">
        <v>437</v>
      </c>
      <c r="D680" s="24">
        <v>20</v>
      </c>
      <c r="E680" s="25">
        <v>17399.599999999995</v>
      </c>
    </row>
    <row r="681" spans="1:5">
      <c r="A681" s="518"/>
      <c r="B681" s="518"/>
      <c r="C681" s="23" t="s">
        <v>423</v>
      </c>
      <c r="D681" s="24">
        <v>1</v>
      </c>
      <c r="E681" s="25">
        <v>920.16000000000008</v>
      </c>
    </row>
    <row r="682" spans="1:5">
      <c r="A682" s="518"/>
      <c r="B682" s="518"/>
      <c r="C682" s="23" t="s">
        <v>425</v>
      </c>
      <c r="D682" s="24">
        <v>4</v>
      </c>
      <c r="E682" s="25">
        <v>1356.08</v>
      </c>
    </row>
    <row r="683" spans="1:5">
      <c r="A683" s="518"/>
      <c r="B683" s="518"/>
      <c r="C683" s="23" t="s">
        <v>494</v>
      </c>
      <c r="D683" s="24">
        <v>1</v>
      </c>
      <c r="E683" s="25">
        <v>139.96</v>
      </c>
    </row>
    <row r="684" spans="1:5">
      <c r="A684" s="518"/>
      <c r="B684" s="518"/>
      <c r="C684" s="23" t="s">
        <v>426</v>
      </c>
      <c r="D684" s="24">
        <v>31</v>
      </c>
      <c r="E684" s="25">
        <v>32794.280000000021</v>
      </c>
    </row>
    <row r="685" spans="1:5">
      <c r="A685" s="518"/>
      <c r="B685" s="518"/>
      <c r="C685" s="23" t="s">
        <v>455</v>
      </c>
      <c r="D685" s="24">
        <v>7</v>
      </c>
      <c r="E685" s="25">
        <v>3067.6799999999994</v>
      </c>
    </row>
    <row r="686" spans="1:5">
      <c r="A686" s="518"/>
      <c r="B686" s="518"/>
      <c r="C686" s="23" t="s">
        <v>460</v>
      </c>
      <c r="D686" s="24">
        <v>1</v>
      </c>
      <c r="E686" s="25">
        <v>1088.4000000000001</v>
      </c>
    </row>
    <row r="687" spans="1:5">
      <c r="A687" s="518"/>
      <c r="B687" s="518"/>
      <c r="C687" s="23" t="s">
        <v>429</v>
      </c>
      <c r="D687" s="24">
        <v>1</v>
      </c>
      <c r="E687" s="25">
        <v>513.94000000000005</v>
      </c>
    </row>
    <row r="688" spans="1:5">
      <c r="A688" s="518"/>
      <c r="B688" s="518"/>
      <c r="C688" s="23" t="s">
        <v>507</v>
      </c>
      <c r="D688" s="24">
        <v>3</v>
      </c>
      <c r="E688" s="25">
        <v>1545.3600000000001</v>
      </c>
    </row>
    <row r="689" spans="1:5">
      <c r="A689" s="518"/>
      <c r="B689" s="518"/>
      <c r="C689" s="23" t="s">
        <v>474</v>
      </c>
      <c r="D689" s="24">
        <v>1</v>
      </c>
      <c r="E689" s="25">
        <v>1164.08</v>
      </c>
    </row>
    <row r="690" spans="1:5">
      <c r="A690" s="518"/>
      <c r="B690" s="519"/>
      <c r="C690" s="23" t="s">
        <v>540</v>
      </c>
      <c r="D690" s="24">
        <v>1</v>
      </c>
      <c r="E690" s="25">
        <v>966.74</v>
      </c>
    </row>
    <row r="691" spans="1:5">
      <c r="A691" s="518"/>
      <c r="B691" s="513" t="s">
        <v>610</v>
      </c>
      <c r="C691" s="514"/>
      <c r="D691" s="21">
        <v>114</v>
      </c>
      <c r="E691" s="29">
        <v>104352.72000000003</v>
      </c>
    </row>
    <row r="692" spans="1:5">
      <c r="A692" s="518"/>
      <c r="B692" s="517" t="s">
        <v>109</v>
      </c>
      <c r="C692" s="23" t="s">
        <v>463</v>
      </c>
      <c r="D692" s="24">
        <v>3</v>
      </c>
      <c r="E692" s="25">
        <v>2089.08</v>
      </c>
    </row>
    <row r="693" spans="1:5">
      <c r="A693" s="518"/>
      <c r="B693" s="518"/>
      <c r="C693" s="23" t="s">
        <v>464</v>
      </c>
      <c r="D693" s="24">
        <v>2</v>
      </c>
      <c r="E693" s="25">
        <v>1348.88</v>
      </c>
    </row>
    <row r="694" spans="1:5">
      <c r="A694" s="518"/>
      <c r="B694" s="518"/>
      <c r="C694" s="23" t="s">
        <v>567</v>
      </c>
      <c r="D694" s="24">
        <v>1</v>
      </c>
      <c r="E694" s="25">
        <v>3141.32</v>
      </c>
    </row>
    <row r="695" spans="1:5">
      <c r="A695" s="518"/>
      <c r="B695" s="518"/>
      <c r="C695" s="23" t="s">
        <v>518</v>
      </c>
      <c r="D695" s="24">
        <v>2</v>
      </c>
      <c r="E695" s="25">
        <v>6165.3600000000006</v>
      </c>
    </row>
    <row r="696" spans="1:5">
      <c r="A696" s="518"/>
      <c r="B696" s="518"/>
      <c r="C696" s="23" t="s">
        <v>466</v>
      </c>
      <c r="D696" s="24">
        <v>5</v>
      </c>
      <c r="E696" s="25">
        <v>11548.4</v>
      </c>
    </row>
    <row r="697" spans="1:5">
      <c r="A697" s="518"/>
      <c r="B697" s="518"/>
      <c r="C697" s="23" t="s">
        <v>419</v>
      </c>
      <c r="D697" s="24">
        <v>53</v>
      </c>
      <c r="E697" s="25">
        <v>73751.62</v>
      </c>
    </row>
    <row r="698" spans="1:5">
      <c r="A698" s="518"/>
      <c r="B698" s="518"/>
      <c r="C698" s="23" t="s">
        <v>449</v>
      </c>
      <c r="D698" s="24">
        <v>4</v>
      </c>
      <c r="E698" s="25">
        <v>5544.4</v>
      </c>
    </row>
    <row r="699" spans="1:5">
      <c r="A699" s="518"/>
      <c r="B699" s="518"/>
      <c r="C699" s="23" t="s">
        <v>468</v>
      </c>
      <c r="D699" s="24">
        <v>2</v>
      </c>
      <c r="E699" s="25">
        <v>2779.52</v>
      </c>
    </row>
    <row r="700" spans="1:5">
      <c r="A700" s="518"/>
      <c r="B700" s="518"/>
      <c r="C700" s="23" t="s">
        <v>492</v>
      </c>
      <c r="D700" s="24">
        <v>2</v>
      </c>
      <c r="E700" s="25">
        <v>1016.48</v>
      </c>
    </row>
    <row r="701" spans="1:5">
      <c r="A701" s="518"/>
      <c r="B701" s="518"/>
      <c r="C701" s="23" t="s">
        <v>420</v>
      </c>
      <c r="D701" s="24">
        <v>3</v>
      </c>
      <c r="E701" s="25">
        <v>1895.6399999999999</v>
      </c>
    </row>
    <row r="702" spans="1:5">
      <c r="A702" s="518"/>
      <c r="B702" s="518"/>
      <c r="C702" s="23" t="s">
        <v>436</v>
      </c>
      <c r="D702" s="24">
        <v>5</v>
      </c>
      <c r="E702" s="25">
        <v>4260.2</v>
      </c>
    </row>
    <row r="703" spans="1:5">
      <c r="A703" s="518"/>
      <c r="B703" s="518"/>
      <c r="C703" s="23" t="s">
        <v>422</v>
      </c>
      <c r="D703" s="24">
        <v>19</v>
      </c>
      <c r="E703" s="25">
        <v>16929.380000000005</v>
      </c>
    </row>
    <row r="704" spans="1:5">
      <c r="A704" s="518"/>
      <c r="B704" s="518"/>
      <c r="C704" s="23" t="s">
        <v>437</v>
      </c>
      <c r="D704" s="24">
        <v>31</v>
      </c>
      <c r="E704" s="25">
        <v>26969.37999999999</v>
      </c>
    </row>
    <row r="705" spans="1:5">
      <c r="A705" s="518"/>
      <c r="B705" s="518"/>
      <c r="C705" s="23" t="s">
        <v>493</v>
      </c>
      <c r="D705" s="24">
        <v>1</v>
      </c>
      <c r="E705" s="25">
        <v>753.9</v>
      </c>
    </row>
    <row r="706" spans="1:5">
      <c r="A706" s="518"/>
      <c r="B706" s="518"/>
      <c r="C706" s="23" t="s">
        <v>423</v>
      </c>
      <c r="D706" s="24">
        <v>9</v>
      </c>
      <c r="E706" s="25">
        <v>8281.44</v>
      </c>
    </row>
    <row r="707" spans="1:5">
      <c r="A707" s="518"/>
      <c r="B707" s="518"/>
      <c r="C707" s="23" t="s">
        <v>597</v>
      </c>
      <c r="D707" s="24">
        <v>4</v>
      </c>
      <c r="E707" s="25">
        <v>6165.6</v>
      </c>
    </row>
    <row r="708" spans="1:5">
      <c r="A708" s="518"/>
      <c r="B708" s="518"/>
      <c r="C708" s="23" t="s">
        <v>424</v>
      </c>
      <c r="D708" s="24">
        <v>11</v>
      </c>
      <c r="E708" s="25">
        <v>13948.659999999996</v>
      </c>
    </row>
    <row r="709" spans="1:5">
      <c r="A709" s="518"/>
      <c r="B709" s="518"/>
      <c r="C709" s="23" t="s">
        <v>425</v>
      </c>
      <c r="D709" s="24">
        <v>4</v>
      </c>
      <c r="E709" s="25">
        <v>1356.08</v>
      </c>
    </row>
    <row r="710" spans="1:5">
      <c r="A710" s="518"/>
      <c r="B710" s="518"/>
      <c r="C710" s="23" t="s">
        <v>426</v>
      </c>
      <c r="D710" s="24">
        <v>47</v>
      </c>
      <c r="E710" s="25">
        <v>49720.359999999979</v>
      </c>
    </row>
    <row r="711" spans="1:5">
      <c r="A711" s="518"/>
      <c r="B711" s="518"/>
      <c r="C711" s="23" t="s">
        <v>453</v>
      </c>
      <c r="D711" s="24">
        <v>3</v>
      </c>
      <c r="E711" s="25">
        <v>2624.76</v>
      </c>
    </row>
    <row r="712" spans="1:5">
      <c r="A712" s="518"/>
      <c r="B712" s="518"/>
      <c r="C712" s="23" t="s">
        <v>471</v>
      </c>
      <c r="D712" s="24">
        <v>2</v>
      </c>
      <c r="E712" s="25">
        <v>3366.96</v>
      </c>
    </row>
    <row r="713" spans="1:5">
      <c r="A713" s="518"/>
      <c r="B713" s="518"/>
      <c r="C713" s="23" t="s">
        <v>611</v>
      </c>
      <c r="D713" s="24">
        <v>1</v>
      </c>
      <c r="E713" s="25">
        <v>652.16</v>
      </c>
    </row>
    <row r="714" spans="1:5">
      <c r="A714" s="518"/>
      <c r="B714" s="518"/>
      <c r="C714" s="23" t="s">
        <v>455</v>
      </c>
      <c r="D714" s="24">
        <v>3</v>
      </c>
      <c r="E714" s="25">
        <v>1314.72</v>
      </c>
    </row>
    <row r="715" spans="1:5">
      <c r="A715" s="518"/>
      <c r="B715" s="518"/>
      <c r="C715" s="23" t="s">
        <v>427</v>
      </c>
      <c r="D715" s="24">
        <v>1</v>
      </c>
      <c r="E715" s="25">
        <v>2003.42</v>
      </c>
    </row>
    <row r="716" spans="1:5">
      <c r="A716" s="518"/>
      <c r="B716" s="518"/>
      <c r="C716" s="23" t="s">
        <v>580</v>
      </c>
      <c r="D716" s="24">
        <v>1</v>
      </c>
      <c r="E716" s="25">
        <v>3204.36</v>
      </c>
    </row>
    <row r="717" spans="1:5">
      <c r="A717" s="518"/>
      <c r="B717" s="518"/>
      <c r="C717" s="23" t="s">
        <v>612</v>
      </c>
      <c r="D717" s="24">
        <v>1</v>
      </c>
      <c r="E717" s="25">
        <v>3204.36</v>
      </c>
    </row>
    <row r="718" spans="1:5">
      <c r="A718" s="518"/>
      <c r="B718" s="518"/>
      <c r="C718" s="23" t="s">
        <v>445</v>
      </c>
      <c r="D718" s="24">
        <v>1</v>
      </c>
      <c r="E718" s="25">
        <v>1189.3600000000001</v>
      </c>
    </row>
    <row r="719" spans="1:5">
      <c r="A719" s="518"/>
      <c r="B719" s="518"/>
      <c r="C719" s="23" t="s">
        <v>439</v>
      </c>
      <c r="D719" s="24">
        <v>6</v>
      </c>
      <c r="E719" s="25">
        <v>5416.44</v>
      </c>
    </row>
    <row r="720" spans="1:5">
      <c r="A720" s="518"/>
      <c r="B720" s="518"/>
      <c r="C720" s="23" t="s">
        <v>479</v>
      </c>
      <c r="D720" s="24">
        <v>3</v>
      </c>
      <c r="E720" s="25">
        <v>1117.6199999999999</v>
      </c>
    </row>
    <row r="721" spans="1:5">
      <c r="A721" s="518"/>
      <c r="B721" s="518"/>
      <c r="C721" s="23" t="s">
        <v>484</v>
      </c>
      <c r="D721" s="24">
        <v>1</v>
      </c>
      <c r="E721" s="25">
        <v>755.18000000000006</v>
      </c>
    </row>
    <row r="722" spans="1:5">
      <c r="A722" s="518"/>
      <c r="B722" s="518"/>
      <c r="C722" s="23" t="s">
        <v>613</v>
      </c>
      <c r="D722" s="24">
        <v>1</v>
      </c>
      <c r="E722" s="25">
        <v>794.3</v>
      </c>
    </row>
    <row r="723" spans="1:5">
      <c r="A723" s="518"/>
      <c r="B723" s="518"/>
      <c r="C723" s="23" t="s">
        <v>614</v>
      </c>
      <c r="D723" s="24">
        <v>2</v>
      </c>
      <c r="E723" s="25">
        <v>1329.04</v>
      </c>
    </row>
    <row r="724" spans="1:5">
      <c r="A724" s="518"/>
      <c r="B724" s="518"/>
      <c r="C724" s="23" t="s">
        <v>507</v>
      </c>
      <c r="D724" s="24">
        <v>1</v>
      </c>
      <c r="E724" s="25">
        <v>515.12</v>
      </c>
    </row>
    <row r="725" spans="1:5">
      <c r="A725" s="518"/>
      <c r="B725" s="518"/>
      <c r="C725" s="23" t="s">
        <v>474</v>
      </c>
      <c r="D725" s="24">
        <v>14</v>
      </c>
      <c r="E725" s="25">
        <v>16297.119999999999</v>
      </c>
    </row>
    <row r="726" spans="1:5">
      <c r="A726" s="518"/>
      <c r="B726" s="518"/>
      <c r="C726" s="23" t="s">
        <v>540</v>
      </c>
      <c r="D726" s="24">
        <v>3</v>
      </c>
      <c r="E726" s="25">
        <v>2900.2200000000003</v>
      </c>
    </row>
    <row r="727" spans="1:5">
      <c r="A727" s="518"/>
      <c r="B727" s="518"/>
      <c r="C727" s="23" t="s">
        <v>615</v>
      </c>
      <c r="D727" s="24">
        <v>1</v>
      </c>
      <c r="E727" s="25">
        <v>214.07999999999998</v>
      </c>
    </row>
    <row r="728" spans="1:5">
      <c r="A728" s="518"/>
      <c r="B728" s="518"/>
      <c r="C728" s="23" t="s">
        <v>616</v>
      </c>
      <c r="D728" s="24">
        <v>1</v>
      </c>
      <c r="E728" s="25">
        <v>469.54999999999995</v>
      </c>
    </row>
    <row r="729" spans="1:5">
      <c r="A729" s="518"/>
      <c r="B729" s="519"/>
      <c r="C729" s="23" t="s">
        <v>430</v>
      </c>
      <c r="D729" s="24">
        <v>1</v>
      </c>
      <c r="E729" s="25">
        <v>306.47000000000003</v>
      </c>
    </row>
    <row r="730" spans="1:5">
      <c r="A730" s="518"/>
      <c r="B730" s="513" t="s">
        <v>617</v>
      </c>
      <c r="C730" s="514"/>
      <c r="D730" s="21">
        <v>255</v>
      </c>
      <c r="E730" s="29">
        <v>285340.93999999983</v>
      </c>
    </row>
    <row r="731" spans="1:5">
      <c r="A731" s="518"/>
      <c r="B731" s="517" t="s">
        <v>369</v>
      </c>
      <c r="C731" s="23" t="s">
        <v>567</v>
      </c>
      <c r="D731" s="24">
        <v>1</v>
      </c>
      <c r="E731" s="25">
        <v>3141.32</v>
      </c>
    </row>
    <row r="732" spans="1:5">
      <c r="A732" s="518"/>
      <c r="B732" s="518"/>
      <c r="C732" s="23" t="s">
        <v>419</v>
      </c>
      <c r="D732" s="24">
        <v>3</v>
      </c>
      <c r="E732" s="25">
        <v>4174.62</v>
      </c>
    </row>
    <row r="733" spans="1:5">
      <c r="A733" s="518"/>
      <c r="B733" s="518"/>
      <c r="C733" s="23" t="s">
        <v>452</v>
      </c>
      <c r="D733" s="24">
        <v>1</v>
      </c>
      <c r="E733" s="25">
        <v>1280.75</v>
      </c>
    </row>
    <row r="734" spans="1:5">
      <c r="A734" s="518"/>
      <c r="B734" s="518"/>
      <c r="C734" s="23" t="s">
        <v>519</v>
      </c>
      <c r="D734" s="24">
        <v>1</v>
      </c>
      <c r="E734" s="25">
        <v>143.72</v>
      </c>
    </row>
    <row r="735" spans="1:5">
      <c r="A735" s="518"/>
      <c r="B735" s="518"/>
      <c r="C735" s="23" t="s">
        <v>618</v>
      </c>
      <c r="D735" s="24">
        <v>1</v>
      </c>
      <c r="E735" s="25">
        <v>225.86</v>
      </c>
    </row>
    <row r="736" spans="1:5">
      <c r="A736" s="518"/>
      <c r="B736" s="518"/>
      <c r="C736" s="23" t="s">
        <v>436</v>
      </c>
      <c r="D736" s="24">
        <v>10</v>
      </c>
      <c r="E736" s="25">
        <v>8520.4</v>
      </c>
    </row>
    <row r="737" spans="1:5">
      <c r="A737" s="518"/>
      <c r="B737" s="518"/>
      <c r="C737" s="23" t="s">
        <v>422</v>
      </c>
      <c r="D737" s="24">
        <v>2</v>
      </c>
      <c r="E737" s="25">
        <v>1782.04</v>
      </c>
    </row>
    <row r="738" spans="1:5">
      <c r="A738" s="518"/>
      <c r="B738" s="518"/>
      <c r="C738" s="23" t="s">
        <v>437</v>
      </c>
      <c r="D738" s="24">
        <v>4</v>
      </c>
      <c r="E738" s="25">
        <v>3479.92</v>
      </c>
    </row>
    <row r="739" spans="1:5">
      <c r="A739" s="518"/>
      <c r="B739" s="518"/>
      <c r="C739" s="23" t="s">
        <v>424</v>
      </c>
      <c r="D739" s="24">
        <v>11</v>
      </c>
      <c r="E739" s="25">
        <v>13948.659999999996</v>
      </c>
    </row>
    <row r="740" spans="1:5">
      <c r="A740" s="518"/>
      <c r="B740" s="518"/>
      <c r="C740" s="23" t="s">
        <v>443</v>
      </c>
      <c r="D740" s="24">
        <v>1</v>
      </c>
      <c r="E740" s="25">
        <v>173.32999999999998</v>
      </c>
    </row>
    <row r="741" spans="1:5">
      <c r="A741" s="518"/>
      <c r="B741" s="518"/>
      <c r="C741" s="23" t="s">
        <v>425</v>
      </c>
      <c r="D741" s="24">
        <v>5</v>
      </c>
      <c r="E741" s="25">
        <v>1695.1</v>
      </c>
    </row>
    <row r="742" spans="1:5">
      <c r="A742" s="518"/>
      <c r="B742" s="518"/>
      <c r="C742" s="23" t="s">
        <v>455</v>
      </c>
      <c r="D742" s="24">
        <v>1</v>
      </c>
      <c r="E742" s="25">
        <v>438.24</v>
      </c>
    </row>
    <row r="743" spans="1:5">
      <c r="A743" s="518"/>
      <c r="B743" s="518"/>
      <c r="C743" s="23" t="s">
        <v>445</v>
      </c>
      <c r="D743" s="24">
        <v>2</v>
      </c>
      <c r="E743" s="25">
        <v>2378.7200000000003</v>
      </c>
    </row>
    <row r="744" spans="1:5">
      <c r="A744" s="518"/>
      <c r="B744" s="518"/>
      <c r="C744" s="23" t="s">
        <v>429</v>
      </c>
      <c r="D744" s="24">
        <v>2</v>
      </c>
      <c r="E744" s="25">
        <v>1027.8800000000001</v>
      </c>
    </row>
    <row r="745" spans="1:5">
      <c r="A745" s="518"/>
      <c r="B745" s="518"/>
      <c r="C745" s="23" t="s">
        <v>614</v>
      </c>
      <c r="D745" s="24">
        <v>1</v>
      </c>
      <c r="E745" s="25">
        <v>664.52</v>
      </c>
    </row>
    <row r="746" spans="1:5">
      <c r="A746" s="518"/>
      <c r="B746" s="518"/>
      <c r="C746" s="23" t="s">
        <v>474</v>
      </c>
      <c r="D746" s="24">
        <v>5</v>
      </c>
      <c r="E746" s="25">
        <v>5820.4</v>
      </c>
    </row>
    <row r="747" spans="1:5">
      <c r="A747" s="518"/>
      <c r="B747" s="519"/>
      <c r="C747" s="23" t="s">
        <v>430</v>
      </c>
      <c r="D747" s="24">
        <v>2</v>
      </c>
      <c r="E747" s="25">
        <v>612.94000000000005</v>
      </c>
    </row>
    <row r="748" spans="1:5">
      <c r="A748" s="518"/>
      <c r="B748" s="513" t="s">
        <v>619</v>
      </c>
      <c r="C748" s="514"/>
      <c r="D748" s="21">
        <v>53</v>
      </c>
      <c r="E748" s="29">
        <v>49508.419999999991</v>
      </c>
    </row>
    <row r="749" spans="1:5">
      <c r="A749" s="518"/>
      <c r="B749" s="517" t="s">
        <v>370</v>
      </c>
      <c r="C749" s="23" t="s">
        <v>418</v>
      </c>
      <c r="D749" s="24">
        <v>1</v>
      </c>
      <c r="E749" s="25">
        <v>613.14</v>
      </c>
    </row>
    <row r="750" spans="1:5">
      <c r="A750" s="518"/>
      <c r="B750" s="518"/>
      <c r="C750" s="23" t="s">
        <v>419</v>
      </c>
      <c r="D750" s="24">
        <v>2</v>
      </c>
      <c r="E750" s="25">
        <v>2783.08</v>
      </c>
    </row>
    <row r="751" spans="1:5">
      <c r="A751" s="518"/>
      <c r="B751" s="518"/>
      <c r="C751" s="23" t="s">
        <v>433</v>
      </c>
      <c r="D751" s="24">
        <v>2</v>
      </c>
      <c r="E751" s="25">
        <v>2239.48</v>
      </c>
    </row>
    <row r="752" spans="1:5">
      <c r="A752" s="518"/>
      <c r="B752" s="518"/>
      <c r="C752" s="23" t="s">
        <v>436</v>
      </c>
      <c r="D752" s="24">
        <v>3</v>
      </c>
      <c r="E752" s="25">
        <v>2556.12</v>
      </c>
    </row>
    <row r="753" spans="1:6">
      <c r="A753" s="518"/>
      <c r="B753" s="518"/>
      <c r="C753" s="23" t="s">
        <v>422</v>
      </c>
      <c r="D753" s="24">
        <v>7</v>
      </c>
      <c r="E753" s="25">
        <v>6237.1400000000012</v>
      </c>
    </row>
    <row r="754" spans="1:6">
      <c r="A754" s="518"/>
      <c r="B754" s="518"/>
      <c r="C754" s="23" t="s">
        <v>437</v>
      </c>
      <c r="D754" s="24">
        <v>2</v>
      </c>
      <c r="E754" s="25">
        <v>1739.96</v>
      </c>
    </row>
    <row r="755" spans="1:6">
      <c r="A755" s="518"/>
      <c r="B755" s="519"/>
      <c r="C755" s="23" t="s">
        <v>426</v>
      </c>
      <c r="D755" s="24">
        <v>10</v>
      </c>
      <c r="E755" s="25">
        <v>10578.800000000003</v>
      </c>
    </row>
    <row r="756" spans="1:6">
      <c r="A756" s="518"/>
      <c r="B756" s="513" t="s">
        <v>620</v>
      </c>
      <c r="C756" s="514"/>
      <c r="D756" s="21">
        <v>27</v>
      </c>
      <c r="E756" s="29">
        <v>26747.720000000005</v>
      </c>
    </row>
    <row r="757" spans="1:6">
      <c r="A757" s="518"/>
      <c r="B757" s="517" t="s">
        <v>110</v>
      </c>
      <c r="C757" s="26" t="s">
        <v>463</v>
      </c>
      <c r="D757" s="27">
        <v>2</v>
      </c>
      <c r="E757" s="28">
        <v>1392.72</v>
      </c>
    </row>
    <row r="758" spans="1:6">
      <c r="A758" s="518"/>
      <c r="B758" s="518"/>
      <c r="C758" s="26" t="s">
        <v>418</v>
      </c>
      <c r="D758" s="27">
        <v>1</v>
      </c>
      <c r="E758" s="28">
        <v>613.14</v>
      </c>
    </row>
    <row r="759" spans="1:6">
      <c r="A759" s="518"/>
      <c r="B759" s="518"/>
      <c r="C759" s="26" t="s">
        <v>464</v>
      </c>
      <c r="D759" s="27">
        <v>3</v>
      </c>
      <c r="E759" s="28">
        <v>2023.3200000000002</v>
      </c>
    </row>
    <row r="760" spans="1:6">
      <c r="A760" s="518"/>
      <c r="B760" s="518"/>
      <c r="C760" s="26" t="s">
        <v>466</v>
      </c>
      <c r="D760" s="27">
        <v>3</v>
      </c>
      <c r="E760" s="28">
        <v>6929.0399999999991</v>
      </c>
    </row>
    <row r="761" spans="1:6">
      <c r="A761" s="518"/>
      <c r="B761" s="518"/>
      <c r="C761" s="26" t="s">
        <v>621</v>
      </c>
      <c r="D761" s="27">
        <v>3</v>
      </c>
      <c r="E761" s="28">
        <v>483.57</v>
      </c>
    </row>
    <row r="762" spans="1:6">
      <c r="A762" s="518"/>
      <c r="B762" s="518"/>
      <c r="C762" s="89" t="s">
        <v>548</v>
      </c>
      <c r="D762" s="27">
        <v>13</v>
      </c>
      <c r="E762" s="28">
        <f>D762*90</f>
        <v>1170</v>
      </c>
      <c r="F762" s="88"/>
    </row>
    <row r="763" spans="1:6">
      <c r="A763" s="518"/>
      <c r="B763" s="518"/>
      <c r="C763" s="26" t="s">
        <v>419</v>
      </c>
      <c r="D763" s="27">
        <v>4</v>
      </c>
      <c r="E763" s="28">
        <v>5566.16</v>
      </c>
    </row>
    <row r="764" spans="1:6">
      <c r="A764" s="518"/>
      <c r="B764" s="518"/>
      <c r="C764" s="26" t="s">
        <v>457</v>
      </c>
      <c r="D764" s="27">
        <v>2</v>
      </c>
      <c r="E764" s="28">
        <v>944.86</v>
      </c>
    </row>
    <row r="765" spans="1:6">
      <c r="A765" s="518"/>
      <c r="B765" s="518"/>
      <c r="C765" s="26" t="s">
        <v>468</v>
      </c>
      <c r="D765" s="27">
        <v>1</v>
      </c>
      <c r="E765" s="28">
        <v>1389.76</v>
      </c>
    </row>
    <row r="766" spans="1:6">
      <c r="A766" s="518"/>
      <c r="B766" s="518"/>
      <c r="C766" s="26" t="s">
        <v>622</v>
      </c>
      <c r="D766" s="27">
        <v>2</v>
      </c>
      <c r="E766" s="28">
        <v>1491.8400000000001</v>
      </c>
    </row>
    <row r="767" spans="1:6">
      <c r="A767" s="518"/>
      <c r="B767" s="518"/>
      <c r="C767" s="26" t="s">
        <v>435</v>
      </c>
      <c r="D767" s="27">
        <v>1</v>
      </c>
      <c r="E767" s="28">
        <v>372.53999999999996</v>
      </c>
    </row>
    <row r="768" spans="1:6">
      <c r="A768" s="518"/>
      <c r="B768" s="518"/>
      <c r="C768" s="26" t="s">
        <v>492</v>
      </c>
      <c r="D768" s="27">
        <v>1</v>
      </c>
      <c r="E768" s="28">
        <v>508.24</v>
      </c>
    </row>
    <row r="769" spans="1:6">
      <c r="A769" s="518"/>
      <c r="B769" s="518"/>
      <c r="C769" s="89" t="s">
        <v>442</v>
      </c>
      <c r="D769" s="27">
        <v>1</v>
      </c>
      <c r="E769" s="28">
        <v>90</v>
      </c>
      <c r="F769" s="88"/>
    </row>
    <row r="770" spans="1:6">
      <c r="A770" s="518"/>
      <c r="B770" s="518"/>
      <c r="C770" s="26" t="s">
        <v>420</v>
      </c>
      <c r="D770" s="27">
        <v>1</v>
      </c>
      <c r="E770" s="28">
        <v>631.88</v>
      </c>
      <c r="F770" s="88"/>
    </row>
    <row r="771" spans="1:6">
      <c r="A771" s="518"/>
      <c r="B771" s="518"/>
      <c r="C771" s="26" t="s">
        <v>433</v>
      </c>
      <c r="D771" s="27">
        <v>1</v>
      </c>
      <c r="E771" s="28">
        <v>1119.74</v>
      </c>
    </row>
    <row r="772" spans="1:6">
      <c r="A772" s="518"/>
      <c r="B772" s="518"/>
      <c r="C772" s="26" t="s">
        <v>421</v>
      </c>
      <c r="D772" s="27">
        <v>4</v>
      </c>
      <c r="E772" s="28">
        <v>4319.3600000000006</v>
      </c>
    </row>
    <row r="773" spans="1:6">
      <c r="A773" s="518"/>
      <c r="B773" s="518"/>
      <c r="C773" s="26" t="s">
        <v>422</v>
      </c>
      <c r="D773" s="27">
        <v>2</v>
      </c>
      <c r="E773" s="28">
        <v>1782.04</v>
      </c>
    </row>
    <row r="774" spans="1:6">
      <c r="A774" s="518"/>
      <c r="B774" s="518"/>
      <c r="C774" s="26" t="s">
        <v>437</v>
      </c>
      <c r="D774" s="27">
        <v>4</v>
      </c>
      <c r="E774" s="28">
        <v>3479.92</v>
      </c>
    </row>
    <row r="775" spans="1:6">
      <c r="A775" s="518"/>
      <c r="B775" s="518"/>
      <c r="C775" s="26" t="s">
        <v>424</v>
      </c>
      <c r="D775" s="27">
        <v>9</v>
      </c>
      <c r="E775" s="28">
        <v>11412.539999999997</v>
      </c>
    </row>
    <row r="776" spans="1:6">
      <c r="A776" s="518"/>
      <c r="B776" s="518"/>
      <c r="C776" s="26" t="s">
        <v>425</v>
      </c>
      <c r="D776" s="27">
        <v>4</v>
      </c>
      <c r="E776" s="28">
        <v>1356.08</v>
      </c>
    </row>
    <row r="777" spans="1:6">
      <c r="A777" s="518"/>
      <c r="B777" s="518"/>
      <c r="C777" s="26" t="s">
        <v>496</v>
      </c>
      <c r="D777" s="27">
        <v>1</v>
      </c>
      <c r="E777" s="28">
        <v>1603</v>
      </c>
    </row>
    <row r="778" spans="1:6">
      <c r="A778" s="518"/>
      <c r="B778" s="518"/>
      <c r="C778" s="26" t="s">
        <v>454</v>
      </c>
      <c r="D778" s="27">
        <v>1</v>
      </c>
      <c r="E778" s="28">
        <v>509.86</v>
      </c>
    </row>
    <row r="779" spans="1:6">
      <c r="A779" s="518"/>
      <c r="B779" s="518"/>
      <c r="C779" s="26" t="s">
        <v>455</v>
      </c>
      <c r="D779" s="27">
        <v>1</v>
      </c>
      <c r="E779" s="28">
        <v>438.24</v>
      </c>
    </row>
    <row r="780" spans="1:6">
      <c r="A780" s="518"/>
      <c r="B780" s="518"/>
      <c r="C780" s="26" t="s">
        <v>427</v>
      </c>
      <c r="D780" s="27">
        <v>1</v>
      </c>
      <c r="E780" s="28">
        <v>2003.42</v>
      </c>
    </row>
    <row r="781" spans="1:6">
      <c r="A781" s="518"/>
      <c r="B781" s="518"/>
      <c r="C781" s="26" t="s">
        <v>580</v>
      </c>
      <c r="D781" s="27">
        <v>1</v>
      </c>
      <c r="E781" s="28">
        <v>3204.36</v>
      </c>
    </row>
    <row r="782" spans="1:6">
      <c r="A782" s="518"/>
      <c r="B782" s="518"/>
      <c r="C782" s="26" t="s">
        <v>498</v>
      </c>
      <c r="D782" s="27">
        <v>4</v>
      </c>
      <c r="E782" s="28">
        <v>2366</v>
      </c>
    </row>
    <row r="783" spans="1:6">
      <c r="A783" s="518"/>
      <c r="B783" s="518"/>
      <c r="C783" s="26" t="s">
        <v>445</v>
      </c>
      <c r="D783" s="27">
        <v>2</v>
      </c>
      <c r="E783" s="28">
        <v>2378.7200000000003</v>
      </c>
    </row>
    <row r="784" spans="1:6">
      <c r="A784" s="518"/>
      <c r="B784" s="518"/>
      <c r="C784" s="26" t="s">
        <v>536</v>
      </c>
      <c r="D784" s="27">
        <v>1</v>
      </c>
      <c r="E784" s="28">
        <v>419.97</v>
      </c>
    </row>
    <row r="785" spans="1:7">
      <c r="A785" s="518"/>
      <c r="B785" s="518"/>
      <c r="C785" s="26" t="s">
        <v>429</v>
      </c>
      <c r="D785" s="27">
        <v>1</v>
      </c>
      <c r="E785" s="28">
        <v>513.94000000000005</v>
      </c>
    </row>
    <row r="786" spans="1:7">
      <c r="A786" s="518"/>
      <c r="B786" s="518"/>
      <c r="C786" s="26" t="s">
        <v>507</v>
      </c>
      <c r="D786" s="27">
        <v>1</v>
      </c>
      <c r="E786" s="28">
        <v>515.12</v>
      </c>
    </row>
    <row r="787" spans="1:7">
      <c r="A787" s="518"/>
      <c r="B787" s="518"/>
      <c r="C787" s="26" t="s">
        <v>474</v>
      </c>
      <c r="D787" s="27">
        <v>3</v>
      </c>
      <c r="E787" s="28">
        <v>3492.24</v>
      </c>
    </row>
    <row r="788" spans="1:7">
      <c r="A788" s="518"/>
      <c r="B788" s="519"/>
      <c r="C788" s="26" t="s">
        <v>543</v>
      </c>
      <c r="D788" s="27">
        <v>1</v>
      </c>
      <c r="E788" s="28">
        <v>5080.2800000000007</v>
      </c>
    </row>
    <row r="789" spans="1:7">
      <c r="A789" s="518"/>
      <c r="B789" s="513" t="s">
        <v>623</v>
      </c>
      <c r="C789" s="514"/>
      <c r="D789" s="21">
        <v>80</v>
      </c>
      <c r="E789" s="29">
        <f>SUM(E757:E788)</f>
        <v>69601.900000000009</v>
      </c>
      <c r="G789" s="88"/>
    </row>
    <row r="790" spans="1:7">
      <c r="A790" s="518"/>
      <c r="B790" s="517" t="s">
        <v>111</v>
      </c>
      <c r="C790" s="23" t="s">
        <v>426</v>
      </c>
      <c r="D790" s="24">
        <v>5</v>
      </c>
      <c r="E790" s="25">
        <v>5289.4000000000005</v>
      </c>
    </row>
    <row r="791" spans="1:7">
      <c r="A791" s="518"/>
      <c r="B791" s="519"/>
      <c r="C791" s="23" t="s">
        <v>460</v>
      </c>
      <c r="D791" s="24">
        <v>1</v>
      </c>
      <c r="E791" s="25">
        <v>1088.4000000000001</v>
      </c>
    </row>
    <row r="792" spans="1:7">
      <c r="A792" s="519"/>
      <c r="B792" s="513" t="s">
        <v>624</v>
      </c>
      <c r="C792" s="514"/>
      <c r="D792" s="21">
        <v>6</v>
      </c>
      <c r="E792" s="29">
        <v>6377.8000000000011</v>
      </c>
    </row>
    <row r="793" spans="1:7">
      <c r="A793" s="513" t="s">
        <v>112</v>
      </c>
      <c r="B793" s="527"/>
      <c r="C793" s="514"/>
      <c r="D793" s="21">
        <v>535</v>
      </c>
      <c r="E793" s="29">
        <f>541299.5+630</f>
        <v>541929.5</v>
      </c>
    </row>
    <row r="794" spans="1:7">
      <c r="A794" s="517" t="s">
        <v>113</v>
      </c>
      <c r="B794" s="517" t="s">
        <v>114</v>
      </c>
      <c r="C794" s="23" t="s">
        <v>457</v>
      </c>
      <c r="D794" s="24">
        <v>1</v>
      </c>
      <c r="E794" s="25">
        <v>472.43</v>
      </c>
    </row>
    <row r="795" spans="1:7">
      <c r="A795" s="518"/>
      <c r="B795" s="518"/>
      <c r="C795" s="23" t="s">
        <v>420</v>
      </c>
      <c r="D795" s="24">
        <v>1</v>
      </c>
      <c r="E795" s="25">
        <v>631.88</v>
      </c>
    </row>
    <row r="796" spans="1:7">
      <c r="A796" s="518"/>
      <c r="B796" s="518"/>
      <c r="C796" s="23" t="s">
        <v>437</v>
      </c>
      <c r="D796" s="24">
        <v>1</v>
      </c>
      <c r="E796" s="25">
        <v>869.98</v>
      </c>
    </row>
    <row r="797" spans="1:7">
      <c r="A797" s="518"/>
      <c r="B797" s="518"/>
      <c r="C797" s="23" t="s">
        <v>423</v>
      </c>
      <c r="D797" s="24">
        <v>2</v>
      </c>
      <c r="E797" s="25">
        <v>1840.3200000000002</v>
      </c>
    </row>
    <row r="798" spans="1:7">
      <c r="A798" s="518"/>
      <c r="B798" s="519"/>
      <c r="C798" s="23" t="s">
        <v>424</v>
      </c>
      <c r="D798" s="24">
        <v>6</v>
      </c>
      <c r="E798" s="25">
        <v>7608.3599999999988</v>
      </c>
    </row>
    <row r="799" spans="1:7">
      <c r="A799" s="518"/>
      <c r="B799" s="513" t="s">
        <v>625</v>
      </c>
      <c r="C799" s="514"/>
      <c r="D799" s="21">
        <v>11</v>
      </c>
      <c r="E799" s="29">
        <v>11422.97</v>
      </c>
    </row>
    <row r="800" spans="1:7">
      <c r="A800" s="518"/>
      <c r="B800" s="517" t="s">
        <v>116</v>
      </c>
      <c r="C800" s="23" t="s">
        <v>419</v>
      </c>
      <c r="D800" s="24">
        <v>2</v>
      </c>
      <c r="E800" s="25">
        <v>2783.08</v>
      </c>
    </row>
    <row r="801" spans="1:5">
      <c r="A801" s="518"/>
      <c r="B801" s="518"/>
      <c r="C801" s="23" t="s">
        <v>420</v>
      </c>
      <c r="D801" s="24">
        <v>1</v>
      </c>
      <c r="E801" s="25">
        <v>631.88</v>
      </c>
    </row>
    <row r="802" spans="1:5">
      <c r="A802" s="518"/>
      <c r="B802" s="518"/>
      <c r="C802" s="23" t="s">
        <v>422</v>
      </c>
      <c r="D802" s="24">
        <v>2</v>
      </c>
      <c r="E802" s="25">
        <v>1782.04</v>
      </c>
    </row>
    <row r="803" spans="1:5">
      <c r="A803" s="518"/>
      <c r="B803" s="518"/>
      <c r="C803" s="23" t="s">
        <v>437</v>
      </c>
      <c r="D803" s="24">
        <v>3</v>
      </c>
      <c r="E803" s="25">
        <v>2609.94</v>
      </c>
    </row>
    <row r="804" spans="1:5">
      <c r="A804" s="518"/>
      <c r="B804" s="518"/>
      <c r="C804" s="23" t="s">
        <v>515</v>
      </c>
      <c r="D804" s="24">
        <v>1</v>
      </c>
      <c r="E804" s="25">
        <v>360.65999999999997</v>
      </c>
    </row>
    <row r="805" spans="1:5">
      <c r="A805" s="518"/>
      <c r="B805" s="518"/>
      <c r="C805" s="23" t="s">
        <v>424</v>
      </c>
      <c r="D805" s="24">
        <v>2</v>
      </c>
      <c r="E805" s="25">
        <v>2536.12</v>
      </c>
    </row>
    <row r="806" spans="1:5">
      <c r="A806" s="518"/>
      <c r="B806" s="518"/>
      <c r="C806" s="23" t="s">
        <v>455</v>
      </c>
      <c r="D806" s="24">
        <v>3</v>
      </c>
      <c r="E806" s="25">
        <v>1314.72</v>
      </c>
    </row>
    <row r="807" spans="1:5">
      <c r="A807" s="518"/>
      <c r="B807" s="519"/>
      <c r="C807" s="23" t="s">
        <v>430</v>
      </c>
      <c r="D807" s="24">
        <v>2</v>
      </c>
      <c r="E807" s="25">
        <v>612.94000000000005</v>
      </c>
    </row>
    <row r="808" spans="1:5">
      <c r="A808" s="518"/>
      <c r="B808" s="513" t="s">
        <v>626</v>
      </c>
      <c r="C808" s="514"/>
      <c r="D808" s="21">
        <v>16</v>
      </c>
      <c r="E808" s="29">
        <v>12631.380000000001</v>
      </c>
    </row>
    <row r="809" spans="1:5">
      <c r="A809" s="518"/>
      <c r="B809" s="517" t="s">
        <v>118</v>
      </c>
      <c r="C809" s="23" t="s">
        <v>463</v>
      </c>
      <c r="D809" s="24">
        <v>5</v>
      </c>
      <c r="E809" s="25">
        <v>3481.8</v>
      </c>
    </row>
    <row r="810" spans="1:5">
      <c r="A810" s="518"/>
      <c r="B810" s="518"/>
      <c r="C810" s="23" t="s">
        <v>418</v>
      </c>
      <c r="D810" s="24">
        <v>2</v>
      </c>
      <c r="E810" s="25">
        <v>1226.28</v>
      </c>
    </row>
    <row r="811" spans="1:5">
      <c r="A811" s="518"/>
      <c r="B811" s="518"/>
      <c r="C811" s="23" t="s">
        <v>419</v>
      </c>
      <c r="D811" s="24">
        <v>30</v>
      </c>
      <c r="E811" s="25">
        <v>41746.200000000019</v>
      </c>
    </row>
    <row r="812" spans="1:5">
      <c r="A812" s="518"/>
      <c r="B812" s="518"/>
      <c r="C812" s="23" t="s">
        <v>457</v>
      </c>
      <c r="D812" s="24">
        <v>2</v>
      </c>
      <c r="E812" s="25">
        <v>944.86</v>
      </c>
    </row>
    <row r="813" spans="1:5">
      <c r="A813" s="518"/>
      <c r="B813" s="518"/>
      <c r="C813" s="23" t="s">
        <v>491</v>
      </c>
      <c r="D813" s="86">
        <v>5</v>
      </c>
      <c r="E813" s="87">
        <v>3215</v>
      </c>
    </row>
    <row r="814" spans="1:5">
      <c r="A814" s="518"/>
      <c r="B814" s="518"/>
      <c r="C814" s="23" t="s">
        <v>420</v>
      </c>
      <c r="D814" s="24">
        <v>3</v>
      </c>
      <c r="E814" s="25">
        <v>1895.6399999999999</v>
      </c>
    </row>
    <row r="815" spans="1:5">
      <c r="A815" s="518"/>
      <c r="B815" s="518"/>
      <c r="C815" s="23" t="s">
        <v>436</v>
      </c>
      <c r="D815" s="24">
        <v>4</v>
      </c>
      <c r="E815" s="25">
        <v>3408.16</v>
      </c>
    </row>
    <row r="816" spans="1:5">
      <c r="A816" s="518"/>
      <c r="B816" s="518"/>
      <c r="C816" s="23" t="s">
        <v>422</v>
      </c>
      <c r="D816" s="24">
        <v>11</v>
      </c>
      <c r="E816" s="25">
        <v>9801.220000000003</v>
      </c>
    </row>
    <row r="817" spans="1:5">
      <c r="A817" s="518"/>
      <c r="B817" s="518"/>
      <c r="C817" s="23" t="s">
        <v>437</v>
      </c>
      <c r="D817" s="24">
        <v>10</v>
      </c>
      <c r="E817" s="25">
        <v>8699.7999999999975</v>
      </c>
    </row>
    <row r="818" spans="1:5">
      <c r="A818" s="518"/>
      <c r="B818" s="518"/>
      <c r="C818" s="23" t="s">
        <v>424</v>
      </c>
      <c r="D818" s="24">
        <v>20</v>
      </c>
      <c r="E818" s="25">
        <v>25361.200000000004</v>
      </c>
    </row>
    <row r="819" spans="1:5">
      <c r="A819" s="518"/>
      <c r="B819" s="518"/>
      <c r="C819" s="23" t="s">
        <v>426</v>
      </c>
      <c r="D819" s="24">
        <v>11</v>
      </c>
      <c r="E819" s="25">
        <v>11636.680000000004</v>
      </c>
    </row>
    <row r="820" spans="1:5">
      <c r="A820" s="518"/>
      <c r="B820" s="518"/>
      <c r="C820" s="23" t="s">
        <v>496</v>
      </c>
      <c r="D820" s="24">
        <v>1</v>
      </c>
      <c r="E820" s="25">
        <v>1603</v>
      </c>
    </row>
    <row r="821" spans="1:5">
      <c r="A821" s="518"/>
      <c r="B821" s="518"/>
      <c r="C821" s="23" t="s">
        <v>454</v>
      </c>
      <c r="D821" s="24">
        <v>1</v>
      </c>
      <c r="E821" s="25">
        <v>509.86</v>
      </c>
    </row>
    <row r="822" spans="1:5">
      <c r="A822" s="518"/>
      <c r="B822" s="518"/>
      <c r="C822" s="23" t="s">
        <v>455</v>
      </c>
      <c r="D822" s="24">
        <v>5</v>
      </c>
      <c r="E822" s="25">
        <v>2191.1999999999998</v>
      </c>
    </row>
    <row r="823" spans="1:5">
      <c r="A823" s="518"/>
      <c r="B823" s="518"/>
      <c r="C823" s="23" t="s">
        <v>427</v>
      </c>
      <c r="D823" s="24">
        <v>1</v>
      </c>
      <c r="E823" s="25">
        <v>2003.42</v>
      </c>
    </row>
    <row r="824" spans="1:5">
      <c r="A824" s="518"/>
      <c r="B824" s="518"/>
      <c r="C824" s="23" t="s">
        <v>429</v>
      </c>
      <c r="D824" s="24">
        <v>1</v>
      </c>
      <c r="E824" s="25">
        <v>513.94000000000005</v>
      </c>
    </row>
    <row r="825" spans="1:5">
      <c r="A825" s="518"/>
      <c r="B825" s="518"/>
      <c r="C825" s="23" t="s">
        <v>507</v>
      </c>
      <c r="D825" s="24">
        <v>1</v>
      </c>
      <c r="E825" s="25">
        <v>515.12</v>
      </c>
    </row>
    <row r="826" spans="1:5">
      <c r="A826" s="518"/>
      <c r="B826" s="519"/>
      <c r="C826" s="23" t="s">
        <v>431</v>
      </c>
      <c r="D826" s="24">
        <v>1</v>
      </c>
      <c r="E826" s="25">
        <v>3239.34</v>
      </c>
    </row>
    <row r="827" spans="1:5">
      <c r="A827" s="518"/>
      <c r="B827" s="513" t="s">
        <v>627</v>
      </c>
      <c r="C827" s="514"/>
      <c r="D827" s="21">
        <v>114</v>
      </c>
      <c r="E827" s="29">
        <v>121992.72000000003</v>
      </c>
    </row>
    <row r="828" spans="1:5">
      <c r="A828" s="518"/>
      <c r="B828" s="517" t="s">
        <v>121</v>
      </c>
      <c r="C828" s="23" t="s">
        <v>464</v>
      </c>
      <c r="D828" s="24">
        <v>1</v>
      </c>
      <c r="E828" s="25">
        <v>674.44</v>
      </c>
    </row>
    <row r="829" spans="1:5">
      <c r="A829" s="518"/>
      <c r="B829" s="518"/>
      <c r="C829" s="23" t="s">
        <v>419</v>
      </c>
      <c r="D829" s="24">
        <v>19</v>
      </c>
      <c r="E829" s="25">
        <v>26439.260000000009</v>
      </c>
    </row>
    <row r="830" spans="1:5">
      <c r="A830" s="518"/>
      <c r="B830" s="518"/>
      <c r="C830" s="23" t="s">
        <v>420</v>
      </c>
      <c r="D830" s="24">
        <v>1</v>
      </c>
      <c r="E830" s="25">
        <v>631.88</v>
      </c>
    </row>
    <row r="831" spans="1:5">
      <c r="A831" s="518"/>
      <c r="B831" s="518"/>
      <c r="C831" s="23" t="s">
        <v>433</v>
      </c>
      <c r="D831" s="24">
        <v>1</v>
      </c>
      <c r="E831" s="25">
        <v>1119.74</v>
      </c>
    </row>
    <row r="832" spans="1:5">
      <c r="A832" s="518"/>
      <c r="B832" s="518"/>
      <c r="C832" s="23" t="s">
        <v>436</v>
      </c>
      <c r="D832" s="24">
        <v>1</v>
      </c>
      <c r="E832" s="25">
        <v>852.04</v>
      </c>
    </row>
    <row r="833" spans="1:5">
      <c r="A833" s="518"/>
      <c r="B833" s="518"/>
      <c r="C833" s="23" t="s">
        <v>422</v>
      </c>
      <c r="D833" s="24">
        <v>3</v>
      </c>
      <c r="E833" s="25">
        <v>2673.06</v>
      </c>
    </row>
    <row r="834" spans="1:5">
      <c r="A834" s="518"/>
      <c r="B834" s="518"/>
      <c r="C834" s="23" t="s">
        <v>437</v>
      </c>
      <c r="D834" s="24">
        <v>3</v>
      </c>
      <c r="E834" s="25">
        <v>2609.94</v>
      </c>
    </row>
    <row r="835" spans="1:5">
      <c r="A835" s="518"/>
      <c r="B835" s="518"/>
      <c r="C835" s="23" t="s">
        <v>424</v>
      </c>
      <c r="D835" s="24">
        <v>9</v>
      </c>
      <c r="E835" s="25">
        <v>11412.539999999997</v>
      </c>
    </row>
    <row r="836" spans="1:5">
      <c r="A836" s="518"/>
      <c r="B836" s="518"/>
      <c r="C836" s="23" t="s">
        <v>454</v>
      </c>
      <c r="D836" s="24">
        <v>2</v>
      </c>
      <c r="E836" s="25">
        <v>1019.72</v>
      </c>
    </row>
    <row r="837" spans="1:5">
      <c r="A837" s="518"/>
      <c r="B837" s="518"/>
      <c r="C837" s="23" t="s">
        <v>589</v>
      </c>
      <c r="D837" s="24">
        <v>1</v>
      </c>
      <c r="E837" s="25">
        <v>720.14</v>
      </c>
    </row>
    <row r="838" spans="1:5">
      <c r="A838" s="518"/>
      <c r="B838" s="518"/>
      <c r="C838" s="23" t="s">
        <v>455</v>
      </c>
      <c r="D838" s="24">
        <v>4</v>
      </c>
      <c r="E838" s="25">
        <v>1752.96</v>
      </c>
    </row>
    <row r="839" spans="1:5">
      <c r="A839" s="518"/>
      <c r="B839" s="519"/>
      <c r="C839" s="23" t="s">
        <v>537</v>
      </c>
      <c r="D839" s="24">
        <v>1</v>
      </c>
      <c r="E839" s="25">
        <v>372.89</v>
      </c>
    </row>
    <row r="840" spans="1:5">
      <c r="A840" s="518"/>
      <c r="B840" s="513" t="s">
        <v>628</v>
      </c>
      <c r="C840" s="514"/>
      <c r="D840" s="21">
        <v>46</v>
      </c>
      <c r="E840" s="29">
        <v>50278.610000000008</v>
      </c>
    </row>
    <row r="841" spans="1:5">
      <c r="A841" s="518"/>
      <c r="B841" s="517" t="s">
        <v>123</v>
      </c>
      <c r="C841" s="23" t="s">
        <v>463</v>
      </c>
      <c r="D841" s="24">
        <v>4</v>
      </c>
      <c r="E841" s="25">
        <v>2785.44</v>
      </c>
    </row>
    <row r="842" spans="1:5">
      <c r="A842" s="518"/>
      <c r="B842" s="518"/>
      <c r="C842" s="23" t="s">
        <v>418</v>
      </c>
      <c r="D842" s="24">
        <v>1</v>
      </c>
      <c r="E842" s="25">
        <v>613.14</v>
      </c>
    </row>
    <row r="843" spans="1:5">
      <c r="A843" s="518"/>
      <c r="B843" s="518"/>
      <c r="C843" s="23" t="s">
        <v>464</v>
      </c>
      <c r="D843" s="24">
        <v>80</v>
      </c>
      <c r="E843" s="25">
        <v>53955.200000000048</v>
      </c>
    </row>
    <row r="844" spans="1:5">
      <c r="A844" s="518"/>
      <c r="B844" s="518"/>
      <c r="C844" s="23" t="s">
        <v>419</v>
      </c>
      <c r="D844" s="24">
        <v>76</v>
      </c>
      <c r="E844" s="25">
        <v>105757.03999999985</v>
      </c>
    </row>
    <row r="845" spans="1:5">
      <c r="A845" s="518"/>
      <c r="B845" s="518"/>
      <c r="C845" s="23" t="s">
        <v>449</v>
      </c>
      <c r="D845" s="24">
        <v>3</v>
      </c>
      <c r="E845" s="25">
        <v>4158.2999999999993</v>
      </c>
    </row>
    <row r="846" spans="1:5">
      <c r="A846" s="518"/>
      <c r="B846" s="518"/>
      <c r="C846" s="23" t="s">
        <v>457</v>
      </c>
      <c r="D846" s="24">
        <v>14</v>
      </c>
      <c r="E846" s="25">
        <v>6614.0200000000013</v>
      </c>
    </row>
    <row r="847" spans="1:5">
      <c r="A847" s="518"/>
      <c r="B847" s="518"/>
      <c r="C847" s="23" t="s">
        <v>557</v>
      </c>
      <c r="D847" s="24">
        <v>26</v>
      </c>
      <c r="E847" s="25">
        <v>11679.200000000003</v>
      </c>
    </row>
    <row r="848" spans="1:5">
      <c r="A848" s="518"/>
      <c r="B848" s="518"/>
      <c r="C848" s="23" t="s">
        <v>519</v>
      </c>
      <c r="D848" s="24">
        <v>3</v>
      </c>
      <c r="E848" s="25">
        <v>431.15999999999997</v>
      </c>
    </row>
    <row r="849" spans="1:5">
      <c r="A849" s="518"/>
      <c r="B849" s="518"/>
      <c r="C849" s="23" t="s">
        <v>492</v>
      </c>
      <c r="D849" s="24">
        <v>13</v>
      </c>
      <c r="E849" s="25">
        <v>6607.1199999999981</v>
      </c>
    </row>
    <row r="850" spans="1:5">
      <c r="A850" s="518"/>
      <c r="B850" s="518"/>
      <c r="C850" s="23" t="s">
        <v>420</v>
      </c>
      <c r="D850" s="24">
        <v>32</v>
      </c>
      <c r="E850" s="25">
        <v>20220.159999999996</v>
      </c>
    </row>
    <row r="851" spans="1:5">
      <c r="A851" s="518"/>
      <c r="B851" s="518"/>
      <c r="C851" s="23" t="s">
        <v>433</v>
      </c>
      <c r="D851" s="24">
        <v>4</v>
      </c>
      <c r="E851" s="25">
        <v>4478.96</v>
      </c>
    </row>
    <row r="852" spans="1:5">
      <c r="A852" s="518"/>
      <c r="B852" s="518"/>
      <c r="C852" s="23" t="s">
        <v>421</v>
      </c>
      <c r="D852" s="24">
        <v>4</v>
      </c>
      <c r="E852" s="25">
        <v>4319.3600000000006</v>
      </c>
    </row>
    <row r="853" spans="1:5">
      <c r="A853" s="518"/>
      <c r="B853" s="518"/>
      <c r="C853" s="23" t="s">
        <v>436</v>
      </c>
      <c r="D853" s="24">
        <v>8</v>
      </c>
      <c r="E853" s="25">
        <v>6816.32</v>
      </c>
    </row>
    <row r="854" spans="1:5">
      <c r="A854" s="518"/>
      <c r="B854" s="518"/>
      <c r="C854" s="23" t="s">
        <v>422</v>
      </c>
      <c r="D854" s="24">
        <v>24</v>
      </c>
      <c r="E854" s="25">
        <v>21384.480000000007</v>
      </c>
    </row>
    <row r="855" spans="1:5">
      <c r="A855" s="518"/>
      <c r="B855" s="518"/>
      <c r="C855" s="23" t="s">
        <v>437</v>
      </c>
      <c r="D855" s="24">
        <v>25</v>
      </c>
      <c r="E855" s="25">
        <v>21749.499999999993</v>
      </c>
    </row>
    <row r="856" spans="1:5">
      <c r="A856" s="518"/>
      <c r="B856" s="518"/>
      <c r="C856" s="23" t="s">
        <v>423</v>
      </c>
      <c r="D856" s="24">
        <v>11</v>
      </c>
      <c r="E856" s="25">
        <v>10121.76</v>
      </c>
    </row>
    <row r="857" spans="1:5">
      <c r="A857" s="518"/>
      <c r="B857" s="518"/>
      <c r="C857" s="23" t="s">
        <v>424</v>
      </c>
      <c r="D857" s="24">
        <v>46</v>
      </c>
      <c r="E857" s="25">
        <v>58330.759999999966</v>
      </c>
    </row>
    <row r="858" spans="1:5">
      <c r="A858" s="518"/>
      <c r="B858" s="518"/>
      <c r="C858" s="23" t="s">
        <v>425</v>
      </c>
      <c r="D858" s="24">
        <v>1</v>
      </c>
      <c r="E858" s="25">
        <v>339.02</v>
      </c>
    </row>
    <row r="859" spans="1:5">
      <c r="A859" s="518"/>
      <c r="B859" s="518"/>
      <c r="C859" s="23" t="s">
        <v>426</v>
      </c>
      <c r="D859" s="24">
        <v>11</v>
      </c>
      <c r="E859" s="25">
        <v>11636.680000000004</v>
      </c>
    </row>
    <row r="860" spans="1:5">
      <c r="A860" s="518"/>
      <c r="B860" s="518"/>
      <c r="C860" s="23" t="s">
        <v>454</v>
      </c>
      <c r="D860" s="24">
        <v>12</v>
      </c>
      <c r="E860" s="25">
        <v>6118.32</v>
      </c>
    </row>
    <row r="861" spans="1:5">
      <c r="A861" s="518"/>
      <c r="B861" s="518"/>
      <c r="C861" s="23" t="s">
        <v>455</v>
      </c>
      <c r="D861" s="24">
        <v>1</v>
      </c>
      <c r="E861" s="25">
        <v>438.24</v>
      </c>
    </row>
    <row r="862" spans="1:5">
      <c r="A862" s="518"/>
      <c r="B862" s="518"/>
      <c r="C862" s="23" t="s">
        <v>552</v>
      </c>
      <c r="D862" s="24">
        <v>2</v>
      </c>
      <c r="E862" s="25">
        <v>931.18000000000006</v>
      </c>
    </row>
    <row r="863" spans="1:5">
      <c r="A863" s="518"/>
      <c r="B863" s="518"/>
      <c r="C863" s="23" t="s">
        <v>429</v>
      </c>
      <c r="D863" s="24">
        <v>2</v>
      </c>
      <c r="E863" s="25">
        <v>1027.8800000000001</v>
      </c>
    </row>
    <row r="864" spans="1:5">
      <c r="A864" s="518"/>
      <c r="B864" s="518"/>
      <c r="C864" s="23" t="s">
        <v>430</v>
      </c>
      <c r="D864" s="24">
        <v>4</v>
      </c>
      <c r="E864" s="25">
        <v>1225.8800000000001</v>
      </c>
    </row>
    <row r="865" spans="1:5">
      <c r="A865" s="518"/>
      <c r="B865" s="519"/>
      <c r="C865" s="23" t="s">
        <v>542</v>
      </c>
      <c r="D865" s="24">
        <v>2</v>
      </c>
      <c r="E865" s="25">
        <v>762.16</v>
      </c>
    </row>
    <row r="866" spans="1:5">
      <c r="A866" s="518"/>
      <c r="B866" s="513" t="s">
        <v>629</v>
      </c>
      <c r="C866" s="514"/>
      <c r="D866" s="21">
        <v>409</v>
      </c>
      <c r="E866" s="29">
        <v>362501.2799999998</v>
      </c>
    </row>
    <row r="867" spans="1:5">
      <c r="A867" s="518"/>
      <c r="B867" s="517" t="s">
        <v>124</v>
      </c>
      <c r="C867" s="23" t="s">
        <v>464</v>
      </c>
      <c r="D867" s="24">
        <v>1</v>
      </c>
      <c r="E867" s="25">
        <v>674.44</v>
      </c>
    </row>
    <row r="868" spans="1:5">
      <c r="A868" s="518"/>
      <c r="B868" s="518"/>
      <c r="C868" s="23" t="s">
        <v>419</v>
      </c>
      <c r="D868" s="24">
        <v>2</v>
      </c>
      <c r="E868" s="25">
        <v>2783.08</v>
      </c>
    </row>
    <row r="869" spans="1:5">
      <c r="A869" s="518"/>
      <c r="B869" s="518"/>
      <c r="C869" s="23" t="s">
        <v>449</v>
      </c>
      <c r="D869" s="24">
        <v>1</v>
      </c>
      <c r="E869" s="25">
        <v>1386.1</v>
      </c>
    </row>
    <row r="870" spans="1:5">
      <c r="A870" s="518"/>
      <c r="B870" s="518"/>
      <c r="C870" s="23" t="s">
        <v>420</v>
      </c>
      <c r="D870" s="24">
        <v>1</v>
      </c>
      <c r="E870" s="25">
        <v>631.88</v>
      </c>
    </row>
    <row r="871" spans="1:5">
      <c r="A871" s="518"/>
      <c r="B871" s="518"/>
      <c r="C871" s="23" t="s">
        <v>436</v>
      </c>
      <c r="D871" s="24">
        <v>2</v>
      </c>
      <c r="E871" s="25">
        <v>1704.08</v>
      </c>
    </row>
    <row r="872" spans="1:5">
      <c r="A872" s="518"/>
      <c r="B872" s="518"/>
      <c r="C872" s="23" t="s">
        <v>422</v>
      </c>
      <c r="D872" s="24">
        <v>3</v>
      </c>
      <c r="E872" s="25">
        <v>2673.06</v>
      </c>
    </row>
    <row r="873" spans="1:5">
      <c r="A873" s="518"/>
      <c r="B873" s="518"/>
      <c r="C873" s="23" t="s">
        <v>437</v>
      </c>
      <c r="D873" s="24">
        <v>1</v>
      </c>
      <c r="E873" s="25">
        <v>869.98</v>
      </c>
    </row>
    <row r="874" spans="1:5">
      <c r="A874" s="518"/>
      <c r="B874" s="518"/>
      <c r="C874" s="23" t="s">
        <v>423</v>
      </c>
      <c r="D874" s="24">
        <v>2</v>
      </c>
      <c r="E874" s="25">
        <v>1840.3200000000002</v>
      </c>
    </row>
    <row r="875" spans="1:5">
      <c r="A875" s="518"/>
      <c r="B875" s="518"/>
      <c r="C875" s="23" t="s">
        <v>597</v>
      </c>
      <c r="D875" s="24">
        <v>1</v>
      </c>
      <c r="E875" s="25">
        <v>1541.4</v>
      </c>
    </row>
    <row r="876" spans="1:5">
      <c r="A876" s="518"/>
      <c r="B876" s="518"/>
      <c r="C876" s="23" t="s">
        <v>424</v>
      </c>
      <c r="D876" s="24">
        <v>3</v>
      </c>
      <c r="E876" s="25">
        <v>3804.18</v>
      </c>
    </row>
    <row r="877" spans="1:5">
      <c r="A877" s="518"/>
      <c r="B877" s="518"/>
      <c r="C877" s="23" t="s">
        <v>455</v>
      </c>
      <c r="D877" s="24">
        <v>2</v>
      </c>
      <c r="E877" s="25">
        <v>876.48</v>
      </c>
    </row>
    <row r="878" spans="1:5">
      <c r="A878" s="518"/>
      <c r="B878" s="519"/>
      <c r="C878" s="23" t="s">
        <v>427</v>
      </c>
      <c r="D878" s="24">
        <v>3</v>
      </c>
      <c r="E878" s="25">
        <v>6010.26</v>
      </c>
    </row>
    <row r="879" spans="1:5">
      <c r="A879" s="518"/>
      <c r="B879" s="513" t="s">
        <v>630</v>
      </c>
      <c r="C879" s="514"/>
      <c r="D879" s="21">
        <v>22</v>
      </c>
      <c r="E879" s="29">
        <v>24795.259999999995</v>
      </c>
    </row>
    <row r="880" spans="1:5">
      <c r="A880" s="518"/>
      <c r="B880" s="517" t="s">
        <v>125</v>
      </c>
      <c r="C880" s="23" t="s">
        <v>483</v>
      </c>
      <c r="D880" s="86">
        <v>1</v>
      </c>
      <c r="E880" s="87">
        <v>443</v>
      </c>
    </row>
    <row r="881" spans="1:5">
      <c r="A881" s="518"/>
      <c r="B881" s="518"/>
      <c r="C881" s="23" t="s">
        <v>491</v>
      </c>
      <c r="D881" s="86">
        <v>1</v>
      </c>
      <c r="E881" s="87">
        <v>643</v>
      </c>
    </row>
    <row r="882" spans="1:5">
      <c r="A882" s="518"/>
      <c r="B882" s="519"/>
      <c r="C882" s="23" t="s">
        <v>425</v>
      </c>
      <c r="D882" s="24">
        <v>1</v>
      </c>
      <c r="E882" s="25">
        <v>339.02</v>
      </c>
    </row>
    <row r="883" spans="1:5">
      <c r="A883" s="518"/>
      <c r="B883" s="513" t="s">
        <v>631</v>
      </c>
      <c r="C883" s="514"/>
      <c r="D883" s="21">
        <v>3</v>
      </c>
      <c r="E883" s="29">
        <v>1425.02</v>
      </c>
    </row>
    <row r="884" spans="1:5">
      <c r="A884" s="518"/>
      <c r="B884" s="517" t="s">
        <v>127</v>
      </c>
      <c r="C884" s="23" t="s">
        <v>463</v>
      </c>
      <c r="D884" s="24">
        <v>6</v>
      </c>
      <c r="E884" s="25">
        <v>4178.16</v>
      </c>
    </row>
    <row r="885" spans="1:5">
      <c r="A885" s="518"/>
      <c r="B885" s="518"/>
      <c r="C885" s="23" t="s">
        <v>418</v>
      </c>
      <c r="D885" s="24">
        <v>3</v>
      </c>
      <c r="E885" s="25">
        <v>1839.42</v>
      </c>
    </row>
    <row r="886" spans="1:5">
      <c r="A886" s="518"/>
      <c r="B886" s="518"/>
      <c r="C886" s="23" t="s">
        <v>464</v>
      </c>
      <c r="D886" s="24">
        <v>10</v>
      </c>
      <c r="E886" s="25">
        <v>6744.4000000000015</v>
      </c>
    </row>
    <row r="887" spans="1:5">
      <c r="A887" s="518"/>
      <c r="B887" s="518"/>
      <c r="C887" s="23" t="s">
        <v>419</v>
      </c>
      <c r="D887" s="24">
        <v>10</v>
      </c>
      <c r="E887" s="25">
        <v>13915.400000000001</v>
      </c>
    </row>
    <row r="888" spans="1:5">
      <c r="A888" s="518"/>
      <c r="B888" s="518"/>
      <c r="C888" s="23" t="s">
        <v>420</v>
      </c>
      <c r="D888" s="24">
        <v>1</v>
      </c>
      <c r="E888" s="25">
        <v>631.88</v>
      </c>
    </row>
    <row r="889" spans="1:5">
      <c r="A889" s="518"/>
      <c r="B889" s="518"/>
      <c r="C889" s="23" t="s">
        <v>436</v>
      </c>
      <c r="D889" s="24">
        <v>2</v>
      </c>
      <c r="E889" s="25">
        <v>1704.08</v>
      </c>
    </row>
    <row r="890" spans="1:5">
      <c r="A890" s="518"/>
      <c r="B890" s="518"/>
      <c r="C890" s="23" t="s">
        <v>437</v>
      </c>
      <c r="D890" s="24">
        <v>2</v>
      </c>
      <c r="E890" s="25">
        <v>1739.96</v>
      </c>
    </row>
    <row r="891" spans="1:5">
      <c r="A891" s="518"/>
      <c r="B891" s="518"/>
      <c r="C891" s="23" t="s">
        <v>597</v>
      </c>
      <c r="D891" s="24">
        <v>1</v>
      </c>
      <c r="E891" s="25">
        <v>1541.4</v>
      </c>
    </row>
    <row r="892" spans="1:5">
      <c r="A892" s="518"/>
      <c r="B892" s="518"/>
      <c r="C892" s="23" t="s">
        <v>424</v>
      </c>
      <c r="D892" s="24">
        <v>9</v>
      </c>
      <c r="E892" s="25">
        <v>11412.539999999997</v>
      </c>
    </row>
    <row r="893" spans="1:5">
      <c r="A893" s="518"/>
      <c r="B893" s="518"/>
      <c r="C893" s="23" t="s">
        <v>425</v>
      </c>
      <c r="D893" s="24">
        <v>25</v>
      </c>
      <c r="E893" s="25">
        <v>8475.5000000000055</v>
      </c>
    </row>
    <row r="894" spans="1:5">
      <c r="A894" s="518"/>
      <c r="B894" s="518"/>
      <c r="C894" s="23" t="s">
        <v>426</v>
      </c>
      <c r="D894" s="24">
        <v>1</v>
      </c>
      <c r="E894" s="25">
        <v>1057.8800000000001</v>
      </c>
    </row>
    <row r="895" spans="1:5">
      <c r="A895" s="518"/>
      <c r="B895" s="518"/>
      <c r="C895" s="23" t="s">
        <v>454</v>
      </c>
      <c r="D895" s="24">
        <v>2</v>
      </c>
      <c r="E895" s="25">
        <v>1019.72</v>
      </c>
    </row>
    <row r="896" spans="1:5">
      <c r="A896" s="518"/>
      <c r="B896" s="518"/>
      <c r="C896" s="23" t="s">
        <v>632</v>
      </c>
      <c r="D896" s="24">
        <v>1</v>
      </c>
      <c r="E896" s="25">
        <v>350.13</v>
      </c>
    </row>
    <row r="897" spans="1:5">
      <c r="A897" s="518"/>
      <c r="B897" s="518"/>
      <c r="C897" s="23" t="s">
        <v>552</v>
      </c>
      <c r="D897" s="24">
        <v>65</v>
      </c>
      <c r="E897" s="25">
        <v>30263.350000000006</v>
      </c>
    </row>
    <row r="898" spans="1:5">
      <c r="A898" s="518"/>
      <c r="B898" s="518"/>
      <c r="C898" s="23" t="s">
        <v>633</v>
      </c>
      <c r="D898" s="24">
        <v>1</v>
      </c>
      <c r="E898" s="25">
        <v>376.84000000000003</v>
      </c>
    </row>
    <row r="899" spans="1:5">
      <c r="A899" s="518"/>
      <c r="B899" s="518"/>
      <c r="C899" s="23" t="s">
        <v>553</v>
      </c>
      <c r="D899" s="24">
        <v>1</v>
      </c>
      <c r="E899" s="25">
        <v>334.32</v>
      </c>
    </row>
    <row r="900" spans="1:5">
      <c r="A900" s="518"/>
      <c r="B900" s="518"/>
      <c r="C900" s="23" t="s">
        <v>429</v>
      </c>
      <c r="D900" s="24">
        <v>1</v>
      </c>
      <c r="E900" s="25">
        <v>513.94000000000005</v>
      </c>
    </row>
    <row r="901" spans="1:5">
      <c r="A901" s="518"/>
      <c r="B901" s="519"/>
      <c r="C901" s="23" t="s">
        <v>430</v>
      </c>
      <c r="D901" s="24">
        <v>11</v>
      </c>
      <c r="E901" s="25">
        <v>3371.170000000001</v>
      </c>
    </row>
    <row r="902" spans="1:5">
      <c r="A902" s="518"/>
      <c r="B902" s="513" t="s">
        <v>634</v>
      </c>
      <c r="C902" s="514"/>
      <c r="D902" s="21">
        <v>152</v>
      </c>
      <c r="E902" s="29">
        <v>89470.090000000011</v>
      </c>
    </row>
    <row r="903" spans="1:5">
      <c r="A903" s="518"/>
      <c r="B903" s="517" t="s">
        <v>128</v>
      </c>
      <c r="C903" s="23" t="s">
        <v>464</v>
      </c>
      <c r="D903" s="24">
        <v>1</v>
      </c>
      <c r="E903" s="25">
        <v>674.44</v>
      </c>
    </row>
    <row r="904" spans="1:5">
      <c r="A904" s="518"/>
      <c r="B904" s="518"/>
      <c r="C904" s="23" t="s">
        <v>419</v>
      </c>
      <c r="D904" s="24">
        <v>3</v>
      </c>
      <c r="E904" s="25">
        <v>4174.62</v>
      </c>
    </row>
    <row r="905" spans="1:5">
      <c r="A905" s="518"/>
      <c r="B905" s="518"/>
      <c r="C905" s="23" t="s">
        <v>457</v>
      </c>
      <c r="D905" s="24">
        <v>1</v>
      </c>
      <c r="E905" s="25">
        <v>472.43</v>
      </c>
    </row>
    <row r="906" spans="1:5">
      <c r="A906" s="518"/>
      <c r="B906" s="518"/>
      <c r="C906" s="23" t="s">
        <v>420</v>
      </c>
      <c r="D906" s="24">
        <v>3</v>
      </c>
      <c r="E906" s="25">
        <v>1895.6399999999999</v>
      </c>
    </row>
    <row r="907" spans="1:5">
      <c r="A907" s="518"/>
      <c r="B907" s="518"/>
      <c r="C907" s="23" t="s">
        <v>433</v>
      </c>
      <c r="D907" s="24">
        <v>2</v>
      </c>
      <c r="E907" s="25">
        <v>2239.48</v>
      </c>
    </row>
    <row r="908" spans="1:5">
      <c r="A908" s="518"/>
      <c r="B908" s="518"/>
      <c r="C908" s="23" t="s">
        <v>422</v>
      </c>
      <c r="D908" s="24">
        <v>3</v>
      </c>
      <c r="E908" s="25">
        <v>2673.06</v>
      </c>
    </row>
    <row r="909" spans="1:5">
      <c r="A909" s="518"/>
      <c r="B909" s="518"/>
      <c r="C909" s="23" t="s">
        <v>437</v>
      </c>
      <c r="D909" s="24">
        <v>2</v>
      </c>
      <c r="E909" s="25">
        <v>1739.96</v>
      </c>
    </row>
    <row r="910" spans="1:5">
      <c r="A910" s="518"/>
      <c r="B910" s="518"/>
      <c r="C910" s="23" t="s">
        <v>424</v>
      </c>
      <c r="D910" s="24">
        <v>2</v>
      </c>
      <c r="E910" s="25">
        <v>2536.12</v>
      </c>
    </row>
    <row r="911" spans="1:5">
      <c r="A911" s="518"/>
      <c r="B911" s="519"/>
      <c r="C911" s="23" t="s">
        <v>455</v>
      </c>
      <c r="D911" s="24">
        <v>2</v>
      </c>
      <c r="E911" s="25">
        <v>876.48</v>
      </c>
    </row>
    <row r="912" spans="1:5">
      <c r="A912" s="518"/>
      <c r="B912" s="513" t="s">
        <v>635</v>
      </c>
      <c r="C912" s="514"/>
      <c r="D912" s="21">
        <v>19</v>
      </c>
      <c r="E912" s="29">
        <v>17282.229999999996</v>
      </c>
    </row>
    <row r="913" spans="1:5">
      <c r="A913" s="518"/>
      <c r="B913" s="517" t="s">
        <v>130</v>
      </c>
      <c r="C913" s="23" t="s">
        <v>463</v>
      </c>
      <c r="D913" s="24">
        <v>1</v>
      </c>
      <c r="E913" s="25">
        <v>696.36</v>
      </c>
    </row>
    <row r="914" spans="1:5">
      <c r="A914" s="518"/>
      <c r="B914" s="518"/>
      <c r="C914" s="23" t="s">
        <v>418</v>
      </c>
      <c r="D914" s="24">
        <v>1</v>
      </c>
      <c r="E914" s="25">
        <v>613.14</v>
      </c>
    </row>
    <row r="915" spans="1:5">
      <c r="A915" s="518"/>
      <c r="B915" s="518"/>
      <c r="C915" s="23" t="s">
        <v>464</v>
      </c>
      <c r="D915" s="24">
        <v>3</v>
      </c>
      <c r="E915" s="25">
        <v>2023.3200000000002</v>
      </c>
    </row>
    <row r="916" spans="1:5">
      <c r="A916" s="518"/>
      <c r="B916" s="518"/>
      <c r="C916" s="23" t="s">
        <v>419</v>
      </c>
      <c r="D916" s="24">
        <v>8</v>
      </c>
      <c r="E916" s="25">
        <v>11132.32</v>
      </c>
    </row>
    <row r="917" spans="1:5">
      <c r="A917" s="518"/>
      <c r="B917" s="518"/>
      <c r="C917" s="23" t="s">
        <v>457</v>
      </c>
      <c r="D917" s="24">
        <v>2</v>
      </c>
      <c r="E917" s="25">
        <v>944.86</v>
      </c>
    </row>
    <row r="918" spans="1:5">
      <c r="A918" s="518"/>
      <c r="B918" s="518"/>
      <c r="C918" s="23" t="s">
        <v>557</v>
      </c>
      <c r="D918" s="24">
        <v>1</v>
      </c>
      <c r="E918" s="25">
        <v>449.20000000000005</v>
      </c>
    </row>
    <row r="919" spans="1:5">
      <c r="A919" s="518"/>
      <c r="B919" s="518"/>
      <c r="C919" s="23" t="s">
        <v>467</v>
      </c>
      <c r="D919" s="24">
        <v>1</v>
      </c>
      <c r="E919" s="25">
        <v>372.53999999999996</v>
      </c>
    </row>
    <row r="920" spans="1:5">
      <c r="A920" s="518"/>
      <c r="B920" s="518"/>
      <c r="C920" s="23" t="s">
        <v>420</v>
      </c>
      <c r="D920" s="24">
        <v>1</v>
      </c>
      <c r="E920" s="25">
        <v>631.88</v>
      </c>
    </row>
    <row r="921" spans="1:5">
      <c r="A921" s="518"/>
      <c r="B921" s="518"/>
      <c r="C921" s="23" t="s">
        <v>433</v>
      </c>
      <c r="D921" s="24">
        <v>1</v>
      </c>
      <c r="E921" s="25">
        <v>1119.74</v>
      </c>
    </row>
    <row r="922" spans="1:5">
      <c r="A922" s="518"/>
      <c r="B922" s="518"/>
      <c r="C922" s="23" t="s">
        <v>421</v>
      </c>
      <c r="D922" s="24">
        <v>1</v>
      </c>
      <c r="E922" s="25">
        <v>1079.8400000000001</v>
      </c>
    </row>
    <row r="923" spans="1:5">
      <c r="A923" s="518"/>
      <c r="B923" s="518"/>
      <c r="C923" s="23" t="s">
        <v>422</v>
      </c>
      <c r="D923" s="24">
        <v>1</v>
      </c>
      <c r="E923" s="25">
        <v>891.02</v>
      </c>
    </row>
    <row r="924" spans="1:5">
      <c r="A924" s="518"/>
      <c r="B924" s="518"/>
      <c r="C924" s="23" t="s">
        <v>437</v>
      </c>
      <c r="D924" s="24">
        <v>1</v>
      </c>
      <c r="E924" s="25">
        <v>869.98</v>
      </c>
    </row>
    <row r="925" spans="1:5">
      <c r="A925" s="518"/>
      <c r="B925" s="518"/>
      <c r="C925" s="23" t="s">
        <v>423</v>
      </c>
      <c r="D925" s="24">
        <v>2</v>
      </c>
      <c r="E925" s="25">
        <v>1840.3200000000002</v>
      </c>
    </row>
    <row r="926" spans="1:5">
      <c r="A926" s="518"/>
      <c r="B926" s="518"/>
      <c r="C926" s="23" t="s">
        <v>424</v>
      </c>
      <c r="D926" s="24">
        <v>1</v>
      </c>
      <c r="E926" s="25">
        <v>1268.06</v>
      </c>
    </row>
    <row r="927" spans="1:5">
      <c r="A927" s="518"/>
      <c r="B927" s="518"/>
      <c r="C927" s="23" t="s">
        <v>426</v>
      </c>
      <c r="D927" s="24">
        <v>1</v>
      </c>
      <c r="E927" s="25">
        <v>1057.8800000000001</v>
      </c>
    </row>
    <row r="928" spans="1:5">
      <c r="A928" s="518"/>
      <c r="B928" s="519"/>
      <c r="C928" s="23" t="s">
        <v>429</v>
      </c>
      <c r="D928" s="24">
        <v>2</v>
      </c>
      <c r="E928" s="25">
        <v>1027.8800000000001</v>
      </c>
    </row>
    <row r="929" spans="1:5">
      <c r="A929" s="518"/>
      <c r="B929" s="513" t="s">
        <v>636</v>
      </c>
      <c r="C929" s="514"/>
      <c r="D929" s="21">
        <v>28</v>
      </c>
      <c r="E929" s="29">
        <v>26018.340000000007</v>
      </c>
    </row>
    <row r="930" spans="1:5">
      <c r="A930" s="518"/>
      <c r="B930" s="517" t="s">
        <v>131</v>
      </c>
      <c r="C930" s="23" t="s">
        <v>419</v>
      </c>
      <c r="D930" s="24">
        <v>1</v>
      </c>
      <c r="E930" s="25">
        <v>1391.54</v>
      </c>
    </row>
    <row r="931" spans="1:5">
      <c r="A931" s="518"/>
      <c r="B931" s="518"/>
      <c r="C931" s="23" t="s">
        <v>425</v>
      </c>
      <c r="D931" s="24">
        <v>2</v>
      </c>
      <c r="E931" s="25">
        <v>678.04</v>
      </c>
    </row>
    <row r="932" spans="1:5">
      <c r="A932" s="518"/>
      <c r="B932" s="519"/>
      <c r="C932" s="23" t="s">
        <v>455</v>
      </c>
      <c r="D932" s="24">
        <v>1</v>
      </c>
      <c r="E932" s="25">
        <v>438.24</v>
      </c>
    </row>
    <row r="933" spans="1:5">
      <c r="A933" s="518"/>
      <c r="B933" s="513" t="s">
        <v>637</v>
      </c>
      <c r="C933" s="514"/>
      <c r="D933" s="21">
        <v>4</v>
      </c>
      <c r="E933" s="29">
        <v>2507.8199999999997</v>
      </c>
    </row>
    <row r="934" spans="1:5">
      <c r="A934" s="518"/>
      <c r="B934" s="517" t="s">
        <v>132</v>
      </c>
      <c r="C934" s="23" t="s">
        <v>419</v>
      </c>
      <c r="D934" s="24">
        <v>10</v>
      </c>
      <c r="E934" s="25">
        <v>13915.400000000001</v>
      </c>
    </row>
    <row r="935" spans="1:5">
      <c r="A935" s="518"/>
      <c r="B935" s="518"/>
      <c r="C935" s="23" t="s">
        <v>457</v>
      </c>
      <c r="D935" s="24">
        <v>6</v>
      </c>
      <c r="E935" s="25">
        <v>2834.58</v>
      </c>
    </row>
    <row r="936" spans="1:5">
      <c r="A936" s="518"/>
      <c r="B936" s="518"/>
      <c r="C936" s="23" t="s">
        <v>557</v>
      </c>
      <c r="D936" s="24">
        <v>4</v>
      </c>
      <c r="E936" s="25">
        <v>1796.8000000000002</v>
      </c>
    </row>
    <row r="937" spans="1:5">
      <c r="A937" s="518"/>
      <c r="B937" s="518"/>
      <c r="C937" s="23" t="s">
        <v>420</v>
      </c>
      <c r="D937" s="24">
        <v>2</v>
      </c>
      <c r="E937" s="25">
        <v>1263.76</v>
      </c>
    </row>
    <row r="938" spans="1:5">
      <c r="A938" s="518"/>
      <c r="B938" s="518"/>
      <c r="C938" s="23" t="s">
        <v>436</v>
      </c>
      <c r="D938" s="24">
        <v>2</v>
      </c>
      <c r="E938" s="25">
        <v>1704.08</v>
      </c>
    </row>
    <row r="939" spans="1:5">
      <c r="A939" s="518"/>
      <c r="B939" s="518"/>
      <c r="C939" s="23" t="s">
        <v>422</v>
      </c>
      <c r="D939" s="24">
        <v>9</v>
      </c>
      <c r="E939" s="25">
        <v>8019.1800000000021</v>
      </c>
    </row>
    <row r="940" spans="1:5">
      <c r="A940" s="518"/>
      <c r="B940" s="518"/>
      <c r="C940" s="23" t="s">
        <v>437</v>
      </c>
      <c r="D940" s="24">
        <v>7</v>
      </c>
      <c r="E940" s="25">
        <v>6089.8599999999988</v>
      </c>
    </row>
    <row r="941" spans="1:5">
      <c r="A941" s="518"/>
      <c r="B941" s="518"/>
      <c r="C941" s="23" t="s">
        <v>424</v>
      </c>
      <c r="D941" s="24">
        <v>33</v>
      </c>
      <c r="E941" s="25">
        <v>41845.979999999996</v>
      </c>
    </row>
    <row r="942" spans="1:5">
      <c r="A942" s="518"/>
      <c r="B942" s="518"/>
      <c r="C942" s="23" t="s">
        <v>425</v>
      </c>
      <c r="D942" s="24">
        <v>27</v>
      </c>
      <c r="E942" s="25">
        <v>9153.5400000000063</v>
      </c>
    </row>
    <row r="943" spans="1:5">
      <c r="A943" s="518"/>
      <c r="B943" s="518"/>
      <c r="C943" s="23" t="s">
        <v>455</v>
      </c>
      <c r="D943" s="24">
        <v>1</v>
      </c>
      <c r="E943" s="25">
        <v>438.24</v>
      </c>
    </row>
    <row r="944" spans="1:5">
      <c r="A944" s="518"/>
      <c r="B944" s="519"/>
      <c r="C944" s="23" t="s">
        <v>430</v>
      </c>
      <c r="D944" s="24">
        <v>4</v>
      </c>
      <c r="E944" s="25">
        <v>1225.8800000000001</v>
      </c>
    </row>
    <row r="945" spans="1:6">
      <c r="A945" s="519"/>
      <c r="B945" s="513" t="s">
        <v>638</v>
      </c>
      <c r="C945" s="514"/>
      <c r="D945" s="21">
        <v>105</v>
      </c>
      <c r="E945" s="29">
        <v>88287.300000000017</v>
      </c>
    </row>
    <row r="946" spans="1:6">
      <c r="A946" s="513" t="s">
        <v>133</v>
      </c>
      <c r="B946" s="527"/>
      <c r="C946" s="514"/>
      <c r="D946" s="21">
        <v>929</v>
      </c>
      <c r="E946" s="29">
        <v>808613.01999999979</v>
      </c>
    </row>
    <row r="947" spans="1:6">
      <c r="A947" s="517" t="s">
        <v>134</v>
      </c>
      <c r="B947" s="517" t="s">
        <v>141</v>
      </c>
      <c r="C947" s="23" t="s">
        <v>436</v>
      </c>
      <c r="D947" s="24">
        <v>1</v>
      </c>
      <c r="E947" s="25">
        <v>852.04</v>
      </c>
    </row>
    <row r="948" spans="1:6">
      <c r="A948" s="518"/>
      <c r="B948" s="519"/>
      <c r="C948" s="23" t="s">
        <v>430</v>
      </c>
      <c r="D948" s="24">
        <v>1</v>
      </c>
      <c r="E948" s="25">
        <v>306.47000000000003</v>
      </c>
    </row>
    <row r="949" spans="1:6">
      <c r="A949" s="518"/>
      <c r="B949" s="513" t="s">
        <v>639</v>
      </c>
      <c r="C949" s="514"/>
      <c r="D949" s="21">
        <v>2</v>
      </c>
      <c r="E949" s="29">
        <v>1158.51</v>
      </c>
    </row>
    <row r="950" spans="1:6">
      <c r="A950" s="518"/>
      <c r="B950" s="517" t="s">
        <v>142</v>
      </c>
      <c r="C950" s="23" t="s">
        <v>425</v>
      </c>
      <c r="D950" s="24">
        <v>5</v>
      </c>
      <c r="E950" s="25">
        <v>1695.1</v>
      </c>
    </row>
    <row r="951" spans="1:6">
      <c r="A951" s="518"/>
      <c r="B951" s="519"/>
      <c r="C951" s="23" t="s">
        <v>429</v>
      </c>
      <c r="D951" s="24">
        <v>2</v>
      </c>
      <c r="E951" s="25">
        <v>1027.8800000000001</v>
      </c>
    </row>
    <row r="952" spans="1:6">
      <c r="A952" s="519"/>
      <c r="B952" s="513" t="s">
        <v>640</v>
      </c>
      <c r="C952" s="514"/>
      <c r="D952" s="21">
        <v>7</v>
      </c>
      <c r="E952" s="29">
        <v>2722.98</v>
      </c>
    </row>
    <row r="953" spans="1:6">
      <c r="A953" s="513" t="s">
        <v>146</v>
      </c>
      <c r="B953" s="527"/>
      <c r="C953" s="514"/>
      <c r="D953" s="21">
        <v>9</v>
      </c>
      <c r="E953" s="29">
        <v>3881.49</v>
      </c>
    </row>
    <row r="954" spans="1:6">
      <c r="A954" s="517" t="s">
        <v>147</v>
      </c>
      <c r="B954" s="517" t="s">
        <v>371</v>
      </c>
      <c r="C954" s="26" t="s">
        <v>464</v>
      </c>
      <c r="D954" s="27">
        <v>1</v>
      </c>
      <c r="E954" s="28">
        <v>674.44</v>
      </c>
    </row>
    <row r="955" spans="1:6">
      <c r="A955" s="518"/>
      <c r="B955" s="518"/>
      <c r="C955" s="26" t="s">
        <v>621</v>
      </c>
      <c r="D955" s="27">
        <v>1</v>
      </c>
      <c r="E955" s="28">
        <v>161.19</v>
      </c>
    </row>
    <row r="956" spans="1:6">
      <c r="A956" s="518"/>
      <c r="B956" s="518"/>
      <c r="C956" s="89" t="s">
        <v>548</v>
      </c>
      <c r="D956" s="79">
        <v>3</v>
      </c>
      <c r="E956" s="28">
        <f>D956*90</f>
        <v>270</v>
      </c>
      <c r="F956" s="88"/>
    </row>
    <row r="957" spans="1:6">
      <c r="A957" s="518"/>
      <c r="B957" s="518"/>
      <c r="C957" s="26" t="s">
        <v>491</v>
      </c>
      <c r="D957" s="118">
        <v>202</v>
      </c>
      <c r="E957" s="95">
        <v>129886</v>
      </c>
      <c r="F957" s="88"/>
    </row>
    <row r="958" spans="1:6">
      <c r="A958" s="518"/>
      <c r="B958" s="518"/>
      <c r="C958" s="26" t="s">
        <v>422</v>
      </c>
      <c r="D958" s="27">
        <v>3</v>
      </c>
      <c r="E958" s="28">
        <v>2673.06</v>
      </c>
    </row>
    <row r="959" spans="1:6">
      <c r="A959" s="518"/>
      <c r="B959" s="518"/>
      <c r="C959" s="26" t="s">
        <v>424</v>
      </c>
      <c r="D959" s="27">
        <v>15</v>
      </c>
      <c r="E959" s="28">
        <v>19020.899999999998</v>
      </c>
    </row>
    <row r="960" spans="1:6">
      <c r="A960" s="518"/>
      <c r="B960" s="519"/>
      <c r="C960" s="26" t="s">
        <v>580</v>
      </c>
      <c r="D960" s="27">
        <v>1</v>
      </c>
      <c r="E960" s="28">
        <v>3204.36</v>
      </c>
    </row>
    <row r="961" spans="1:7">
      <c r="A961" s="518"/>
      <c r="B961" s="513" t="s">
        <v>641</v>
      </c>
      <c r="C961" s="514"/>
      <c r="D961" s="21">
        <v>226</v>
      </c>
      <c r="E961" s="29">
        <f>SUM(E954:E960)</f>
        <v>155889.94999999998</v>
      </c>
      <c r="G961" s="88"/>
    </row>
    <row r="962" spans="1:7">
      <c r="A962" s="518"/>
      <c r="B962" s="45" t="s">
        <v>150</v>
      </c>
      <c r="C962" s="23" t="s">
        <v>491</v>
      </c>
      <c r="D962" s="86">
        <v>14</v>
      </c>
      <c r="E962" s="87">
        <v>9002</v>
      </c>
    </row>
    <row r="963" spans="1:7">
      <c r="A963" s="518"/>
      <c r="B963" s="513" t="s">
        <v>642</v>
      </c>
      <c r="C963" s="514"/>
      <c r="D963" s="21">
        <v>14</v>
      </c>
      <c r="E963" s="29">
        <v>9002</v>
      </c>
    </row>
    <row r="964" spans="1:7">
      <c r="A964" s="518"/>
      <c r="B964" s="45" t="s">
        <v>153</v>
      </c>
      <c r="C964" s="23" t="s">
        <v>437</v>
      </c>
      <c r="D964" s="24">
        <v>1</v>
      </c>
      <c r="E964" s="25">
        <v>869.98</v>
      </c>
    </row>
    <row r="965" spans="1:7">
      <c r="A965" s="518"/>
      <c r="B965" s="513" t="s">
        <v>643</v>
      </c>
      <c r="C965" s="514"/>
      <c r="D965" s="21">
        <v>1</v>
      </c>
      <c r="E965" s="29">
        <v>869.98</v>
      </c>
    </row>
    <row r="966" spans="1:7">
      <c r="A966" s="518"/>
      <c r="B966" s="517" t="s">
        <v>155</v>
      </c>
      <c r="C966" s="26" t="s">
        <v>463</v>
      </c>
      <c r="D966" s="27">
        <v>6</v>
      </c>
      <c r="E966" s="28">
        <v>4178.16</v>
      </c>
    </row>
    <row r="967" spans="1:7">
      <c r="A967" s="518"/>
      <c r="B967" s="518"/>
      <c r="C967" s="26" t="s">
        <v>418</v>
      </c>
      <c r="D967" s="27">
        <v>3</v>
      </c>
      <c r="E967" s="28">
        <v>1839.42</v>
      </c>
    </row>
    <row r="968" spans="1:7">
      <c r="A968" s="518"/>
      <c r="B968" s="518"/>
      <c r="C968" s="26" t="s">
        <v>621</v>
      </c>
      <c r="D968" s="27">
        <v>1</v>
      </c>
      <c r="E968" s="28">
        <v>161.19</v>
      </c>
    </row>
    <row r="969" spans="1:7">
      <c r="A969" s="518"/>
      <c r="B969" s="518"/>
      <c r="C969" s="26" t="s">
        <v>419</v>
      </c>
      <c r="D969" s="27">
        <v>3</v>
      </c>
      <c r="E969" s="28">
        <v>4174.62</v>
      </c>
    </row>
    <row r="970" spans="1:7">
      <c r="A970" s="518"/>
      <c r="B970" s="518"/>
      <c r="C970" s="26" t="s">
        <v>449</v>
      </c>
      <c r="D970" s="27">
        <v>2</v>
      </c>
      <c r="E970" s="28">
        <v>2772.2</v>
      </c>
    </row>
    <row r="971" spans="1:7">
      <c r="A971" s="518"/>
      <c r="B971" s="518"/>
      <c r="C971" s="26" t="s">
        <v>468</v>
      </c>
      <c r="D971" s="27">
        <v>1</v>
      </c>
      <c r="E971" s="28">
        <v>1389.76</v>
      </c>
    </row>
    <row r="972" spans="1:7">
      <c r="A972" s="518"/>
      <c r="B972" s="518"/>
      <c r="C972" s="89" t="s">
        <v>442</v>
      </c>
      <c r="D972" s="27">
        <v>1</v>
      </c>
      <c r="E972" s="28">
        <v>90</v>
      </c>
    </row>
    <row r="973" spans="1:7">
      <c r="A973" s="518"/>
      <c r="B973" s="518"/>
      <c r="C973" s="26" t="s">
        <v>528</v>
      </c>
      <c r="D973" s="27">
        <v>1</v>
      </c>
      <c r="E973" s="28">
        <v>723.08</v>
      </c>
    </row>
    <row r="974" spans="1:7">
      <c r="A974" s="518"/>
      <c r="B974" s="518"/>
      <c r="C974" s="26" t="s">
        <v>436</v>
      </c>
      <c r="D974" s="27">
        <v>4</v>
      </c>
      <c r="E974" s="28">
        <v>3408.16</v>
      </c>
    </row>
    <row r="975" spans="1:7">
      <c r="A975" s="518"/>
      <c r="B975" s="518"/>
      <c r="C975" s="26" t="s">
        <v>422</v>
      </c>
      <c r="D975" s="27">
        <v>1</v>
      </c>
      <c r="E975" s="28">
        <v>891.02</v>
      </c>
    </row>
    <row r="976" spans="1:7">
      <c r="A976" s="518"/>
      <c r="B976" s="518"/>
      <c r="C976" s="26" t="s">
        <v>423</v>
      </c>
      <c r="D976" s="27">
        <v>2</v>
      </c>
      <c r="E976" s="28">
        <v>1840.3200000000002</v>
      </c>
    </row>
    <row r="977" spans="1:7">
      <c r="A977" s="518"/>
      <c r="B977" s="518"/>
      <c r="C977" s="26" t="s">
        <v>597</v>
      </c>
      <c r="D977" s="27">
        <v>6</v>
      </c>
      <c r="E977" s="28">
        <v>9248.4</v>
      </c>
    </row>
    <row r="978" spans="1:7">
      <c r="A978" s="518"/>
      <c r="B978" s="518"/>
      <c r="C978" s="26" t="s">
        <v>424</v>
      </c>
      <c r="D978" s="27">
        <v>1</v>
      </c>
      <c r="E978" s="28">
        <v>1268.06</v>
      </c>
    </row>
    <row r="979" spans="1:7">
      <c r="A979" s="518"/>
      <c r="B979" s="518"/>
      <c r="C979" s="26" t="s">
        <v>426</v>
      </c>
      <c r="D979" s="27">
        <v>2</v>
      </c>
      <c r="E979" s="28">
        <v>2115.7600000000002</v>
      </c>
    </row>
    <row r="980" spans="1:7">
      <c r="A980" s="518"/>
      <c r="B980" s="518"/>
      <c r="C980" s="26" t="s">
        <v>453</v>
      </c>
      <c r="D980" s="27">
        <v>6</v>
      </c>
      <c r="E980" s="28">
        <v>5249.52</v>
      </c>
    </row>
    <row r="981" spans="1:7">
      <c r="A981" s="518"/>
      <c r="B981" s="518"/>
      <c r="C981" s="26" t="s">
        <v>644</v>
      </c>
      <c r="D981" s="27">
        <v>1</v>
      </c>
      <c r="E981" s="28">
        <v>1200.94</v>
      </c>
    </row>
    <row r="982" spans="1:7">
      <c r="A982" s="518"/>
      <c r="B982" s="518"/>
      <c r="C982" s="26" t="s">
        <v>455</v>
      </c>
      <c r="D982" s="27">
        <v>5</v>
      </c>
      <c r="E982" s="28">
        <v>2191.1999999999998</v>
      </c>
    </row>
    <row r="983" spans="1:7">
      <c r="A983" s="518"/>
      <c r="B983" s="518"/>
      <c r="C983" s="26" t="s">
        <v>427</v>
      </c>
      <c r="D983" s="27">
        <v>5</v>
      </c>
      <c r="E983" s="28">
        <v>10017.1</v>
      </c>
    </row>
    <row r="984" spans="1:7">
      <c r="A984" s="518"/>
      <c r="B984" s="518"/>
      <c r="C984" s="26" t="s">
        <v>474</v>
      </c>
      <c r="D984" s="27">
        <v>2</v>
      </c>
      <c r="E984" s="28">
        <v>2328.16</v>
      </c>
    </row>
    <row r="985" spans="1:7">
      <c r="A985" s="518"/>
      <c r="B985" s="519"/>
      <c r="C985" s="26" t="s">
        <v>508</v>
      </c>
      <c r="D985" s="27">
        <v>1</v>
      </c>
      <c r="E985" s="28">
        <v>1532.2199999999998</v>
      </c>
    </row>
    <row r="986" spans="1:7">
      <c r="A986" s="518"/>
      <c r="B986" s="513" t="s">
        <v>645</v>
      </c>
      <c r="C986" s="514"/>
      <c r="D986" s="21">
        <v>54</v>
      </c>
      <c r="E986" s="29">
        <f>SUM(E966:E985)</f>
        <v>56619.289999999994</v>
      </c>
      <c r="G986" s="88"/>
    </row>
    <row r="987" spans="1:7">
      <c r="A987" s="518"/>
      <c r="B987" s="517" t="s">
        <v>156</v>
      </c>
      <c r="C987" s="23" t="s">
        <v>463</v>
      </c>
      <c r="D987" s="24">
        <v>7</v>
      </c>
      <c r="E987" s="25">
        <v>4874.5199999999995</v>
      </c>
    </row>
    <row r="988" spans="1:7">
      <c r="A988" s="518"/>
      <c r="B988" s="518"/>
      <c r="C988" s="23" t="s">
        <v>418</v>
      </c>
      <c r="D988" s="24">
        <v>10</v>
      </c>
      <c r="E988" s="25">
        <v>6131.4000000000005</v>
      </c>
    </row>
    <row r="989" spans="1:7">
      <c r="A989" s="518"/>
      <c r="B989" s="518"/>
      <c r="C989" s="23" t="s">
        <v>464</v>
      </c>
      <c r="D989" s="24">
        <v>9</v>
      </c>
      <c r="E989" s="25">
        <v>6069.9600000000009</v>
      </c>
    </row>
    <row r="990" spans="1:7">
      <c r="A990" s="518"/>
      <c r="B990" s="518"/>
      <c r="C990" s="23" t="s">
        <v>646</v>
      </c>
      <c r="D990" s="24">
        <v>1</v>
      </c>
      <c r="E990" s="25">
        <v>230.37</v>
      </c>
    </row>
    <row r="991" spans="1:7">
      <c r="A991" s="518"/>
      <c r="B991" s="518"/>
      <c r="C991" s="23" t="s">
        <v>567</v>
      </c>
      <c r="D991" s="24">
        <v>1</v>
      </c>
      <c r="E991" s="25">
        <v>3141.32</v>
      </c>
    </row>
    <row r="992" spans="1:7">
      <c r="A992" s="518"/>
      <c r="B992" s="518"/>
      <c r="C992" s="23" t="s">
        <v>466</v>
      </c>
      <c r="D992" s="24">
        <v>4</v>
      </c>
      <c r="E992" s="25">
        <v>9238.7199999999993</v>
      </c>
    </row>
    <row r="993" spans="1:5">
      <c r="A993" s="518"/>
      <c r="B993" s="518"/>
      <c r="C993" s="23" t="s">
        <v>468</v>
      </c>
      <c r="D993" s="24">
        <v>1</v>
      </c>
      <c r="E993" s="25">
        <v>1389.76</v>
      </c>
    </row>
    <row r="994" spans="1:5">
      <c r="A994" s="518"/>
      <c r="B994" s="518"/>
      <c r="C994" s="23" t="s">
        <v>622</v>
      </c>
      <c r="D994" s="24">
        <v>2</v>
      </c>
      <c r="E994" s="25">
        <v>1491.8400000000001</v>
      </c>
    </row>
    <row r="995" spans="1:5">
      <c r="A995" s="518"/>
      <c r="B995" s="518"/>
      <c r="C995" s="23" t="s">
        <v>526</v>
      </c>
      <c r="D995" s="24">
        <v>5</v>
      </c>
      <c r="E995" s="25">
        <v>1792.9</v>
      </c>
    </row>
    <row r="996" spans="1:5">
      <c r="A996" s="518"/>
      <c r="B996" s="518"/>
      <c r="C996" s="23" t="s">
        <v>647</v>
      </c>
      <c r="D996" s="24">
        <v>1</v>
      </c>
      <c r="E996" s="25">
        <v>142.06</v>
      </c>
    </row>
    <row r="997" spans="1:5">
      <c r="A997" s="518"/>
      <c r="B997" s="518"/>
      <c r="C997" s="23" t="s">
        <v>421</v>
      </c>
      <c r="D997" s="24">
        <v>1</v>
      </c>
      <c r="E997" s="25">
        <v>1079.8400000000001</v>
      </c>
    </row>
    <row r="998" spans="1:5">
      <c r="A998" s="518"/>
      <c r="B998" s="518"/>
      <c r="C998" s="23" t="s">
        <v>436</v>
      </c>
      <c r="D998" s="24">
        <v>16</v>
      </c>
      <c r="E998" s="25">
        <v>13632.640000000003</v>
      </c>
    </row>
    <row r="999" spans="1:5">
      <c r="A999" s="518"/>
      <c r="B999" s="518"/>
      <c r="C999" s="23" t="s">
        <v>422</v>
      </c>
      <c r="D999" s="24">
        <v>1</v>
      </c>
      <c r="E999" s="25">
        <v>891.02</v>
      </c>
    </row>
    <row r="1000" spans="1:5">
      <c r="A1000" s="518"/>
      <c r="B1000" s="518"/>
      <c r="C1000" s="23" t="s">
        <v>437</v>
      </c>
      <c r="D1000" s="24">
        <v>2</v>
      </c>
      <c r="E1000" s="25">
        <v>1739.96</v>
      </c>
    </row>
    <row r="1001" spans="1:5">
      <c r="A1001" s="518"/>
      <c r="B1001" s="518"/>
      <c r="C1001" s="23" t="s">
        <v>424</v>
      </c>
      <c r="D1001" s="24">
        <v>1</v>
      </c>
      <c r="E1001" s="25">
        <v>1268.06</v>
      </c>
    </row>
    <row r="1002" spans="1:5">
      <c r="A1002" s="518"/>
      <c r="B1002" s="518"/>
      <c r="C1002" s="23" t="s">
        <v>443</v>
      </c>
      <c r="D1002" s="24">
        <v>1</v>
      </c>
      <c r="E1002" s="25">
        <v>173.32999999999998</v>
      </c>
    </row>
    <row r="1003" spans="1:5">
      <c r="A1003" s="518"/>
      <c r="B1003" s="518"/>
      <c r="C1003" s="23" t="s">
        <v>530</v>
      </c>
      <c r="D1003" s="24">
        <v>1</v>
      </c>
      <c r="E1003" s="25">
        <v>499.2</v>
      </c>
    </row>
    <row r="1004" spans="1:5">
      <c r="A1004" s="518"/>
      <c r="B1004" s="518"/>
      <c r="C1004" s="23" t="s">
        <v>648</v>
      </c>
      <c r="D1004" s="24">
        <v>2</v>
      </c>
      <c r="E1004" s="25">
        <v>3028.52</v>
      </c>
    </row>
    <row r="1005" spans="1:5">
      <c r="A1005" s="518"/>
      <c r="B1005" s="518"/>
      <c r="C1005" s="23" t="s">
        <v>550</v>
      </c>
      <c r="D1005" s="24">
        <v>1</v>
      </c>
      <c r="E1005" s="25">
        <v>483.54999999999995</v>
      </c>
    </row>
    <row r="1006" spans="1:5">
      <c r="A1006" s="518"/>
      <c r="B1006" s="518"/>
      <c r="C1006" s="23" t="s">
        <v>472</v>
      </c>
      <c r="D1006" s="24">
        <v>1</v>
      </c>
      <c r="E1006" s="25">
        <v>1636.48</v>
      </c>
    </row>
    <row r="1007" spans="1:5">
      <c r="A1007" s="518"/>
      <c r="B1007" s="518"/>
      <c r="C1007" s="23" t="s">
        <v>496</v>
      </c>
      <c r="D1007" s="24">
        <v>1</v>
      </c>
      <c r="E1007" s="25">
        <v>1603</v>
      </c>
    </row>
    <row r="1008" spans="1:5">
      <c r="A1008" s="518"/>
      <c r="B1008" s="518"/>
      <c r="C1008" s="23" t="s">
        <v>533</v>
      </c>
      <c r="D1008" s="24">
        <v>2</v>
      </c>
      <c r="E1008" s="25">
        <v>1028.3399999999999</v>
      </c>
    </row>
    <row r="1009" spans="1:5">
      <c r="A1009" s="518"/>
      <c r="B1009" s="518"/>
      <c r="C1009" s="23" t="s">
        <v>455</v>
      </c>
      <c r="D1009" s="24">
        <v>18</v>
      </c>
      <c r="E1009" s="25">
        <v>7888.319999999997</v>
      </c>
    </row>
    <row r="1010" spans="1:5">
      <c r="A1010" s="518"/>
      <c r="B1010" s="518"/>
      <c r="C1010" s="23" t="s">
        <v>444</v>
      </c>
      <c r="D1010" s="24">
        <v>1</v>
      </c>
      <c r="E1010" s="25">
        <v>1157.78</v>
      </c>
    </row>
    <row r="1011" spans="1:5">
      <c r="A1011" s="518"/>
      <c r="B1011" s="518"/>
      <c r="C1011" s="23" t="s">
        <v>580</v>
      </c>
      <c r="D1011" s="24">
        <v>3</v>
      </c>
      <c r="E1011" s="25">
        <v>9613.08</v>
      </c>
    </row>
    <row r="1012" spans="1:5">
      <c r="A1012" s="518"/>
      <c r="B1012" s="518"/>
      <c r="C1012" s="23" t="s">
        <v>499</v>
      </c>
      <c r="D1012" s="24">
        <v>1</v>
      </c>
      <c r="E1012" s="25">
        <v>91.490000000000009</v>
      </c>
    </row>
    <row r="1013" spans="1:5">
      <c r="A1013" s="518"/>
      <c r="B1013" s="518"/>
      <c r="C1013" s="23" t="s">
        <v>649</v>
      </c>
      <c r="D1013" s="24">
        <v>1</v>
      </c>
      <c r="E1013" s="25">
        <v>372.96000000000004</v>
      </c>
    </row>
    <row r="1014" spans="1:5">
      <c r="A1014" s="518"/>
      <c r="B1014" s="518"/>
      <c r="C1014" s="23" t="s">
        <v>598</v>
      </c>
      <c r="D1014" s="24">
        <v>2</v>
      </c>
      <c r="E1014" s="25">
        <v>1236.3</v>
      </c>
    </row>
    <row r="1015" spans="1:5">
      <c r="A1015" s="518"/>
      <c r="B1015" s="518"/>
      <c r="C1015" s="23" t="s">
        <v>650</v>
      </c>
      <c r="D1015" s="24">
        <v>1</v>
      </c>
      <c r="E1015" s="25">
        <v>295.75</v>
      </c>
    </row>
    <row r="1016" spans="1:5">
      <c r="A1016" s="518"/>
      <c r="B1016" s="518"/>
      <c r="C1016" s="23" t="s">
        <v>651</v>
      </c>
      <c r="D1016" s="24">
        <v>1</v>
      </c>
      <c r="E1016" s="25">
        <v>241.15</v>
      </c>
    </row>
    <row r="1017" spans="1:5">
      <c r="A1017" s="518"/>
      <c r="B1017" s="518"/>
      <c r="C1017" s="23" t="s">
        <v>652</v>
      </c>
      <c r="D1017" s="24">
        <v>2</v>
      </c>
      <c r="E1017" s="25">
        <v>962.98</v>
      </c>
    </row>
    <row r="1018" spans="1:5">
      <c r="A1018" s="518"/>
      <c r="B1018" s="518"/>
      <c r="C1018" s="23" t="s">
        <v>429</v>
      </c>
      <c r="D1018" s="24">
        <v>2</v>
      </c>
      <c r="E1018" s="25">
        <v>1027.8800000000001</v>
      </c>
    </row>
    <row r="1019" spans="1:5">
      <c r="A1019" s="518"/>
      <c r="B1019" s="518"/>
      <c r="C1019" s="23" t="s">
        <v>484</v>
      </c>
      <c r="D1019" s="24">
        <v>1</v>
      </c>
      <c r="E1019" s="25">
        <v>755.18000000000006</v>
      </c>
    </row>
    <row r="1020" spans="1:5">
      <c r="A1020" s="518"/>
      <c r="B1020" s="518"/>
      <c r="C1020" s="23" t="s">
        <v>653</v>
      </c>
      <c r="D1020" s="24">
        <v>1</v>
      </c>
      <c r="E1020" s="25">
        <v>769.41000000000008</v>
      </c>
    </row>
    <row r="1021" spans="1:5">
      <c r="A1021" s="518"/>
      <c r="B1021" s="518"/>
      <c r="C1021" s="23" t="s">
        <v>654</v>
      </c>
      <c r="D1021" s="24">
        <v>1</v>
      </c>
      <c r="E1021" s="25">
        <v>598.61</v>
      </c>
    </row>
    <row r="1022" spans="1:5">
      <c r="A1022" s="518"/>
      <c r="B1022" s="518"/>
      <c r="C1022" s="23" t="s">
        <v>512</v>
      </c>
      <c r="D1022" s="24">
        <v>1</v>
      </c>
      <c r="E1022" s="25">
        <v>229.29000000000002</v>
      </c>
    </row>
    <row r="1023" spans="1:5">
      <c r="A1023" s="518"/>
      <c r="B1023" s="519"/>
      <c r="C1023" s="23" t="s">
        <v>447</v>
      </c>
      <c r="D1023" s="24">
        <v>4</v>
      </c>
      <c r="E1023" s="25">
        <v>2780.96</v>
      </c>
    </row>
    <row r="1024" spans="1:5">
      <c r="A1024" s="518"/>
      <c r="B1024" s="513" t="s">
        <v>655</v>
      </c>
      <c r="C1024" s="514"/>
      <c r="D1024" s="21">
        <v>111</v>
      </c>
      <c r="E1024" s="29">
        <v>89587.93</v>
      </c>
    </row>
    <row r="1025" spans="1:5">
      <c r="A1025" s="518"/>
      <c r="B1025" s="517" t="s">
        <v>157</v>
      </c>
      <c r="C1025" s="23" t="s">
        <v>419</v>
      </c>
      <c r="D1025" s="24">
        <v>1</v>
      </c>
      <c r="E1025" s="25">
        <v>1391.54</v>
      </c>
    </row>
    <row r="1026" spans="1:5">
      <c r="A1026" s="518"/>
      <c r="B1026" s="518"/>
      <c r="C1026" s="23" t="s">
        <v>491</v>
      </c>
      <c r="D1026" s="86">
        <v>40</v>
      </c>
      <c r="E1026" s="87">
        <v>25720</v>
      </c>
    </row>
    <row r="1027" spans="1:5">
      <c r="A1027" s="518"/>
      <c r="B1027" s="519"/>
      <c r="C1027" s="23" t="s">
        <v>424</v>
      </c>
      <c r="D1027" s="24">
        <v>1</v>
      </c>
      <c r="E1027" s="25">
        <v>1268.06</v>
      </c>
    </row>
    <row r="1028" spans="1:5">
      <c r="A1028" s="518"/>
      <c r="B1028" s="513" t="s">
        <v>656</v>
      </c>
      <c r="C1028" s="514"/>
      <c r="D1028" s="21">
        <v>42</v>
      </c>
      <c r="E1028" s="29">
        <v>28379.600000000002</v>
      </c>
    </row>
    <row r="1029" spans="1:5">
      <c r="A1029" s="518"/>
      <c r="B1029" s="517" t="s">
        <v>372</v>
      </c>
      <c r="C1029" s="23" t="s">
        <v>436</v>
      </c>
      <c r="D1029" s="24">
        <v>2</v>
      </c>
      <c r="E1029" s="25">
        <v>1704.08</v>
      </c>
    </row>
    <row r="1030" spans="1:5">
      <c r="A1030" s="518"/>
      <c r="B1030" s="519"/>
      <c r="C1030" s="23" t="s">
        <v>423</v>
      </c>
      <c r="D1030" s="24">
        <v>1</v>
      </c>
      <c r="E1030" s="25">
        <v>920.16000000000008</v>
      </c>
    </row>
    <row r="1031" spans="1:5">
      <c r="A1031" s="518"/>
      <c r="B1031" s="513" t="s">
        <v>657</v>
      </c>
      <c r="C1031" s="514"/>
      <c r="D1031" s="21">
        <v>3</v>
      </c>
      <c r="E1031" s="29">
        <v>2624.24</v>
      </c>
    </row>
    <row r="1032" spans="1:5">
      <c r="A1032" s="518"/>
      <c r="B1032" s="517" t="s">
        <v>161</v>
      </c>
      <c r="C1032" s="23" t="s">
        <v>419</v>
      </c>
      <c r="D1032" s="24">
        <v>2</v>
      </c>
      <c r="E1032" s="25">
        <v>2783.08</v>
      </c>
    </row>
    <row r="1033" spans="1:5">
      <c r="A1033" s="518"/>
      <c r="B1033" s="518"/>
      <c r="C1033" s="23" t="s">
        <v>491</v>
      </c>
      <c r="D1033" s="86">
        <v>11</v>
      </c>
      <c r="E1033" s="87">
        <v>7073</v>
      </c>
    </row>
    <row r="1034" spans="1:5">
      <c r="A1034" s="518"/>
      <c r="B1034" s="518"/>
      <c r="C1034" s="23" t="s">
        <v>433</v>
      </c>
      <c r="D1034" s="24">
        <v>1</v>
      </c>
      <c r="E1034" s="25">
        <v>1119.74</v>
      </c>
    </row>
    <row r="1035" spans="1:5">
      <c r="A1035" s="518"/>
      <c r="B1035" s="518"/>
      <c r="C1035" s="23" t="s">
        <v>421</v>
      </c>
      <c r="D1035" s="24">
        <v>1</v>
      </c>
      <c r="E1035" s="25">
        <v>1079.8400000000001</v>
      </c>
    </row>
    <row r="1036" spans="1:5">
      <c r="A1036" s="518"/>
      <c r="B1036" s="518"/>
      <c r="C1036" s="23" t="s">
        <v>436</v>
      </c>
      <c r="D1036" s="24">
        <v>1</v>
      </c>
      <c r="E1036" s="25">
        <v>852.04</v>
      </c>
    </row>
    <row r="1037" spans="1:5">
      <c r="A1037" s="518"/>
      <c r="B1037" s="518"/>
      <c r="C1037" s="23" t="s">
        <v>422</v>
      </c>
      <c r="D1037" s="24">
        <v>2</v>
      </c>
      <c r="E1037" s="25">
        <v>1782.04</v>
      </c>
    </row>
    <row r="1038" spans="1:5">
      <c r="A1038" s="518"/>
      <c r="B1038" s="519"/>
      <c r="C1038" s="23" t="s">
        <v>424</v>
      </c>
      <c r="D1038" s="24">
        <v>7</v>
      </c>
      <c r="E1038" s="25">
        <v>8876.4199999999983</v>
      </c>
    </row>
    <row r="1039" spans="1:5">
      <c r="A1039" s="518"/>
      <c r="B1039" s="513" t="s">
        <v>658</v>
      </c>
      <c r="C1039" s="514"/>
      <c r="D1039" s="21">
        <v>25</v>
      </c>
      <c r="E1039" s="29">
        <v>23566.16</v>
      </c>
    </row>
    <row r="1040" spans="1:5">
      <c r="A1040" s="518"/>
      <c r="B1040" s="517" t="s">
        <v>163</v>
      </c>
      <c r="C1040" s="23" t="s">
        <v>567</v>
      </c>
      <c r="D1040" s="24">
        <v>1</v>
      </c>
      <c r="E1040" s="25">
        <v>3141.32</v>
      </c>
    </row>
    <row r="1041" spans="1:5">
      <c r="A1041" s="518"/>
      <c r="B1041" s="518"/>
      <c r="C1041" s="23" t="s">
        <v>468</v>
      </c>
      <c r="D1041" s="24">
        <v>1</v>
      </c>
      <c r="E1041" s="25">
        <v>1389.76</v>
      </c>
    </row>
    <row r="1042" spans="1:5">
      <c r="A1042" s="518"/>
      <c r="B1042" s="518"/>
      <c r="C1042" s="23" t="s">
        <v>483</v>
      </c>
      <c r="D1042" s="86">
        <v>7</v>
      </c>
      <c r="E1042" s="87">
        <v>3101</v>
      </c>
    </row>
    <row r="1043" spans="1:5">
      <c r="A1043" s="518"/>
      <c r="B1043" s="518"/>
      <c r="C1043" s="23" t="s">
        <v>527</v>
      </c>
      <c r="D1043" s="86">
        <v>3</v>
      </c>
      <c r="E1043" s="87">
        <v>1629</v>
      </c>
    </row>
    <row r="1044" spans="1:5">
      <c r="A1044" s="518"/>
      <c r="B1044" s="518"/>
      <c r="C1044" s="23" t="s">
        <v>433</v>
      </c>
      <c r="D1044" s="24">
        <v>1</v>
      </c>
      <c r="E1044" s="25">
        <v>1119.74</v>
      </c>
    </row>
    <row r="1045" spans="1:5">
      <c r="A1045" s="518"/>
      <c r="B1045" s="518"/>
      <c r="C1045" s="23" t="s">
        <v>437</v>
      </c>
      <c r="D1045" s="24">
        <v>1</v>
      </c>
      <c r="E1045" s="25">
        <v>869.98</v>
      </c>
    </row>
    <row r="1046" spans="1:5">
      <c r="A1046" s="518"/>
      <c r="B1046" s="518"/>
      <c r="C1046" s="23" t="s">
        <v>426</v>
      </c>
      <c r="D1046" s="24">
        <v>4</v>
      </c>
      <c r="E1046" s="25">
        <v>4231.5200000000004</v>
      </c>
    </row>
    <row r="1047" spans="1:5">
      <c r="A1047" s="518"/>
      <c r="B1047" s="518"/>
      <c r="C1047" s="23" t="s">
        <v>542</v>
      </c>
      <c r="D1047" s="24">
        <v>2</v>
      </c>
      <c r="E1047" s="25">
        <v>762.16</v>
      </c>
    </row>
    <row r="1048" spans="1:5">
      <c r="A1048" s="518"/>
      <c r="B1048" s="519"/>
      <c r="C1048" s="23" t="s">
        <v>543</v>
      </c>
      <c r="D1048" s="24">
        <v>1</v>
      </c>
      <c r="E1048" s="25">
        <v>5080.2800000000007</v>
      </c>
    </row>
    <row r="1049" spans="1:5">
      <c r="A1049" s="518"/>
      <c r="B1049" s="513" t="s">
        <v>659</v>
      </c>
      <c r="C1049" s="514"/>
      <c r="D1049" s="21">
        <v>21</v>
      </c>
      <c r="E1049" s="29">
        <v>21324.760000000002</v>
      </c>
    </row>
    <row r="1050" spans="1:5">
      <c r="A1050" s="518"/>
      <c r="B1050" s="517" t="s">
        <v>164</v>
      </c>
      <c r="C1050" s="23" t="s">
        <v>449</v>
      </c>
      <c r="D1050" s="24">
        <v>5</v>
      </c>
      <c r="E1050" s="25">
        <v>6930.5</v>
      </c>
    </row>
    <row r="1051" spans="1:5">
      <c r="A1051" s="518"/>
      <c r="B1051" s="518"/>
      <c r="C1051" s="23" t="s">
        <v>491</v>
      </c>
      <c r="D1051" s="86">
        <v>39</v>
      </c>
      <c r="E1051" s="87">
        <v>25077</v>
      </c>
    </row>
    <row r="1052" spans="1:5">
      <c r="A1052" s="518"/>
      <c r="B1052" s="518"/>
      <c r="C1052" s="23" t="s">
        <v>422</v>
      </c>
      <c r="D1052" s="24">
        <v>1</v>
      </c>
      <c r="E1052" s="25">
        <v>891.02</v>
      </c>
    </row>
    <row r="1053" spans="1:5">
      <c r="A1053" s="518"/>
      <c r="B1053" s="519"/>
      <c r="C1053" s="23" t="s">
        <v>437</v>
      </c>
      <c r="D1053" s="24">
        <v>1</v>
      </c>
      <c r="E1053" s="25">
        <v>869.98</v>
      </c>
    </row>
    <row r="1054" spans="1:5">
      <c r="A1054" s="519"/>
      <c r="B1054" s="513" t="s">
        <v>660</v>
      </c>
      <c r="C1054" s="514"/>
      <c r="D1054" s="21">
        <v>46</v>
      </c>
      <c r="E1054" s="29">
        <v>33768.5</v>
      </c>
    </row>
    <row r="1055" spans="1:5">
      <c r="A1055" s="513" t="s">
        <v>165</v>
      </c>
      <c r="B1055" s="527"/>
      <c r="C1055" s="514"/>
      <c r="D1055" s="21">
        <v>111</v>
      </c>
      <c r="E1055" s="29">
        <f>E1054+E1049+E1039+E1031+E1028+E1024+E986+E965+E963+E961</f>
        <v>421632.40999999992</v>
      </c>
    </row>
    <row r="1056" spans="1:5">
      <c r="A1056" s="517" t="s">
        <v>166</v>
      </c>
      <c r="B1056" s="517" t="s">
        <v>373</v>
      </c>
      <c r="C1056" s="23" t="s">
        <v>449</v>
      </c>
      <c r="D1056" s="24">
        <v>11</v>
      </c>
      <c r="E1056" s="25">
        <v>15247.100000000002</v>
      </c>
    </row>
    <row r="1057" spans="1:5">
      <c r="A1057" s="518"/>
      <c r="B1057" s="518"/>
      <c r="C1057" s="23" t="s">
        <v>433</v>
      </c>
      <c r="D1057" s="24">
        <v>1</v>
      </c>
      <c r="E1057" s="25">
        <v>1119.74</v>
      </c>
    </row>
    <row r="1058" spans="1:5">
      <c r="A1058" s="518"/>
      <c r="B1058" s="518"/>
      <c r="C1058" s="23" t="s">
        <v>528</v>
      </c>
      <c r="D1058" s="24">
        <v>6</v>
      </c>
      <c r="E1058" s="25">
        <v>4338.4800000000005</v>
      </c>
    </row>
    <row r="1059" spans="1:5">
      <c r="A1059" s="518"/>
      <c r="B1059" s="518"/>
      <c r="C1059" s="23" t="s">
        <v>421</v>
      </c>
      <c r="D1059" s="24">
        <v>1</v>
      </c>
      <c r="E1059" s="25">
        <v>1079.8400000000001</v>
      </c>
    </row>
    <row r="1060" spans="1:5">
      <c r="A1060" s="518"/>
      <c r="B1060" s="518"/>
      <c r="C1060" s="23" t="s">
        <v>436</v>
      </c>
      <c r="D1060" s="24">
        <v>8</v>
      </c>
      <c r="E1060" s="25">
        <v>6816.32</v>
      </c>
    </row>
    <row r="1061" spans="1:5">
      <c r="A1061" s="518"/>
      <c r="B1061" s="518"/>
      <c r="C1061" s="23" t="s">
        <v>424</v>
      </c>
      <c r="D1061" s="24">
        <v>2</v>
      </c>
      <c r="E1061" s="25">
        <v>2536.12</v>
      </c>
    </row>
    <row r="1062" spans="1:5">
      <c r="A1062" s="518"/>
      <c r="B1062" s="518"/>
      <c r="C1062" s="23" t="s">
        <v>529</v>
      </c>
      <c r="D1062" s="24">
        <v>2</v>
      </c>
      <c r="E1062" s="25">
        <v>929.22</v>
      </c>
    </row>
    <row r="1063" spans="1:5">
      <c r="A1063" s="518"/>
      <c r="B1063" s="518"/>
      <c r="C1063" s="23" t="s">
        <v>426</v>
      </c>
      <c r="D1063" s="24">
        <v>1</v>
      </c>
      <c r="E1063" s="25">
        <v>1057.8800000000001</v>
      </c>
    </row>
    <row r="1064" spans="1:5">
      <c r="A1064" s="518"/>
      <c r="B1064" s="518"/>
      <c r="C1064" s="23" t="s">
        <v>453</v>
      </c>
      <c r="D1064" s="24">
        <v>6</v>
      </c>
      <c r="E1064" s="25">
        <v>5249.52</v>
      </c>
    </row>
    <row r="1065" spans="1:5">
      <c r="A1065" s="518"/>
      <c r="B1065" s="518"/>
      <c r="C1065" s="23" t="s">
        <v>429</v>
      </c>
      <c r="D1065" s="24">
        <v>1</v>
      </c>
      <c r="E1065" s="25">
        <v>513.94000000000005</v>
      </c>
    </row>
    <row r="1066" spans="1:5">
      <c r="A1066" s="518"/>
      <c r="B1066" s="519"/>
      <c r="C1066" s="23" t="s">
        <v>430</v>
      </c>
      <c r="D1066" s="24">
        <v>1</v>
      </c>
      <c r="E1066" s="25">
        <v>306.47000000000003</v>
      </c>
    </row>
    <row r="1067" spans="1:5">
      <c r="A1067" s="518"/>
      <c r="B1067" s="513" t="s">
        <v>661</v>
      </c>
      <c r="C1067" s="514"/>
      <c r="D1067" s="21">
        <v>40</v>
      </c>
      <c r="E1067" s="29">
        <v>39194.630000000005</v>
      </c>
    </row>
    <row r="1068" spans="1:5">
      <c r="A1068" s="518"/>
      <c r="B1068" s="45" t="s">
        <v>168</v>
      </c>
      <c r="C1068" s="23" t="s">
        <v>464</v>
      </c>
      <c r="D1068" s="24">
        <v>1</v>
      </c>
      <c r="E1068" s="25">
        <v>674.44</v>
      </c>
    </row>
    <row r="1069" spans="1:5">
      <c r="A1069" s="518"/>
      <c r="B1069" s="513" t="s">
        <v>662</v>
      </c>
      <c r="C1069" s="514"/>
      <c r="D1069" s="21">
        <v>1</v>
      </c>
      <c r="E1069" s="29">
        <v>674.44</v>
      </c>
    </row>
    <row r="1070" spans="1:5">
      <c r="A1070" s="518"/>
      <c r="B1070" s="45" t="s">
        <v>374</v>
      </c>
      <c r="C1070" s="23" t="s">
        <v>483</v>
      </c>
      <c r="D1070" s="86">
        <v>1</v>
      </c>
      <c r="E1070" s="87">
        <v>443</v>
      </c>
    </row>
    <row r="1071" spans="1:5">
      <c r="A1071" s="518"/>
      <c r="B1071" s="513" t="s">
        <v>663</v>
      </c>
      <c r="C1071" s="514"/>
      <c r="D1071" s="21">
        <v>1</v>
      </c>
      <c r="E1071" s="29">
        <v>443</v>
      </c>
    </row>
    <row r="1072" spans="1:5">
      <c r="A1072" s="518"/>
      <c r="B1072" s="517" t="s">
        <v>169</v>
      </c>
      <c r="C1072" s="23" t="s">
        <v>463</v>
      </c>
      <c r="D1072" s="24">
        <v>3</v>
      </c>
      <c r="E1072" s="25">
        <v>2089.08</v>
      </c>
    </row>
    <row r="1073" spans="1:5">
      <c r="A1073" s="518"/>
      <c r="B1073" s="518"/>
      <c r="C1073" s="23" t="s">
        <v>457</v>
      </c>
      <c r="D1073" s="24">
        <v>5</v>
      </c>
      <c r="E1073" s="25">
        <v>2362.15</v>
      </c>
    </row>
    <row r="1074" spans="1:5">
      <c r="A1074" s="518"/>
      <c r="B1074" s="518"/>
      <c r="C1074" s="23" t="s">
        <v>433</v>
      </c>
      <c r="D1074" s="24">
        <v>2</v>
      </c>
      <c r="E1074" s="25">
        <v>2239.48</v>
      </c>
    </row>
    <row r="1075" spans="1:5">
      <c r="A1075" s="518"/>
      <c r="B1075" s="518"/>
      <c r="C1075" s="23" t="s">
        <v>436</v>
      </c>
      <c r="D1075" s="24">
        <v>1</v>
      </c>
      <c r="E1075" s="25">
        <v>852.04</v>
      </c>
    </row>
    <row r="1076" spans="1:5">
      <c r="A1076" s="518"/>
      <c r="B1076" s="518"/>
      <c r="C1076" s="23" t="s">
        <v>423</v>
      </c>
      <c r="D1076" s="24">
        <v>2</v>
      </c>
      <c r="E1076" s="25">
        <v>1840.3200000000002</v>
      </c>
    </row>
    <row r="1077" spans="1:5">
      <c r="A1077" s="518"/>
      <c r="B1077" s="518"/>
      <c r="C1077" s="23" t="s">
        <v>424</v>
      </c>
      <c r="D1077" s="24">
        <v>4</v>
      </c>
      <c r="E1077" s="25">
        <v>5072.24</v>
      </c>
    </row>
    <row r="1078" spans="1:5">
      <c r="A1078" s="518"/>
      <c r="B1078" s="518"/>
      <c r="C1078" s="23" t="s">
        <v>425</v>
      </c>
      <c r="D1078" s="24">
        <v>19</v>
      </c>
      <c r="E1078" s="25">
        <v>6441.3800000000028</v>
      </c>
    </row>
    <row r="1079" spans="1:5">
      <c r="A1079" s="518"/>
      <c r="B1079" s="518"/>
      <c r="C1079" s="23" t="s">
        <v>454</v>
      </c>
      <c r="D1079" s="24">
        <v>1</v>
      </c>
      <c r="E1079" s="25">
        <v>509.86</v>
      </c>
    </row>
    <row r="1080" spans="1:5">
      <c r="A1080" s="518"/>
      <c r="B1080" s="518"/>
      <c r="C1080" s="23" t="s">
        <v>455</v>
      </c>
      <c r="D1080" s="24">
        <v>3</v>
      </c>
      <c r="E1080" s="25">
        <v>1314.72</v>
      </c>
    </row>
    <row r="1081" spans="1:5">
      <c r="A1081" s="518"/>
      <c r="B1081" s="518"/>
      <c r="C1081" s="23" t="s">
        <v>439</v>
      </c>
      <c r="D1081" s="24">
        <v>1</v>
      </c>
      <c r="E1081" s="25">
        <v>902.74</v>
      </c>
    </row>
    <row r="1082" spans="1:5">
      <c r="A1082" s="518"/>
      <c r="B1082" s="519"/>
      <c r="C1082" s="23" t="s">
        <v>430</v>
      </c>
      <c r="D1082" s="24">
        <v>6</v>
      </c>
      <c r="E1082" s="25">
        <v>1838.8200000000002</v>
      </c>
    </row>
    <row r="1083" spans="1:5">
      <c r="A1083" s="518"/>
      <c r="B1083" s="513" t="s">
        <v>664</v>
      </c>
      <c r="C1083" s="514"/>
      <c r="D1083" s="21">
        <v>47</v>
      </c>
      <c r="E1083" s="29">
        <v>25462.830000000005</v>
      </c>
    </row>
    <row r="1084" spans="1:5">
      <c r="A1084" s="518"/>
      <c r="B1084" s="517" t="s">
        <v>171</v>
      </c>
      <c r="C1084" s="23" t="s">
        <v>419</v>
      </c>
      <c r="D1084" s="24">
        <v>3</v>
      </c>
      <c r="E1084" s="25">
        <v>4174.62</v>
      </c>
    </row>
    <row r="1085" spans="1:5">
      <c r="A1085" s="518"/>
      <c r="B1085" s="518"/>
      <c r="C1085" s="23" t="s">
        <v>435</v>
      </c>
      <c r="D1085" s="24">
        <v>1</v>
      </c>
      <c r="E1085" s="25">
        <v>372.53999999999996</v>
      </c>
    </row>
    <row r="1086" spans="1:5">
      <c r="A1086" s="518"/>
      <c r="B1086" s="518"/>
      <c r="C1086" s="23" t="s">
        <v>436</v>
      </c>
      <c r="D1086" s="24">
        <v>2</v>
      </c>
      <c r="E1086" s="25">
        <v>1704.08</v>
      </c>
    </row>
    <row r="1087" spans="1:5">
      <c r="A1087" s="518"/>
      <c r="B1087" s="518"/>
      <c r="C1087" s="23" t="s">
        <v>424</v>
      </c>
      <c r="D1087" s="24">
        <v>1</v>
      </c>
      <c r="E1087" s="25">
        <v>1268.06</v>
      </c>
    </row>
    <row r="1088" spans="1:5">
      <c r="A1088" s="518"/>
      <c r="B1088" s="519"/>
      <c r="C1088" s="23" t="s">
        <v>426</v>
      </c>
      <c r="D1088" s="24">
        <v>1</v>
      </c>
      <c r="E1088" s="25">
        <v>1057.8800000000001</v>
      </c>
    </row>
    <row r="1089" spans="1:5">
      <c r="A1089" s="518"/>
      <c r="B1089" s="513" t="s">
        <v>665</v>
      </c>
      <c r="C1089" s="514"/>
      <c r="D1089" s="21">
        <v>8</v>
      </c>
      <c r="E1089" s="29">
        <v>8577.18</v>
      </c>
    </row>
    <row r="1090" spans="1:5">
      <c r="A1090" s="518"/>
      <c r="B1090" s="517" t="s">
        <v>375</v>
      </c>
      <c r="C1090" s="23" t="s">
        <v>418</v>
      </c>
      <c r="D1090" s="24">
        <v>1</v>
      </c>
      <c r="E1090" s="25">
        <v>613.14</v>
      </c>
    </row>
    <row r="1091" spans="1:5">
      <c r="A1091" s="518"/>
      <c r="B1091" s="518"/>
      <c r="C1091" s="23" t="s">
        <v>609</v>
      </c>
      <c r="D1091" s="24">
        <v>1</v>
      </c>
      <c r="E1091" s="25">
        <v>549.72</v>
      </c>
    </row>
    <row r="1092" spans="1:5">
      <c r="A1092" s="518"/>
      <c r="B1092" s="518"/>
      <c r="C1092" s="23" t="s">
        <v>449</v>
      </c>
      <c r="D1092" s="24">
        <v>3</v>
      </c>
      <c r="E1092" s="25">
        <v>4158.2999999999993</v>
      </c>
    </row>
    <row r="1093" spans="1:5">
      <c r="A1093" s="518"/>
      <c r="B1093" s="518"/>
      <c r="C1093" s="23" t="s">
        <v>457</v>
      </c>
      <c r="D1093" s="24">
        <v>2</v>
      </c>
      <c r="E1093" s="25">
        <v>944.86</v>
      </c>
    </row>
    <row r="1094" spans="1:5">
      <c r="A1094" s="518"/>
      <c r="B1094" s="518"/>
      <c r="C1094" s="23" t="s">
        <v>468</v>
      </c>
      <c r="D1094" s="24">
        <v>1</v>
      </c>
      <c r="E1094" s="25">
        <v>1389.76</v>
      </c>
    </row>
    <row r="1095" spans="1:5">
      <c r="A1095" s="518"/>
      <c r="B1095" s="518"/>
      <c r="C1095" s="23" t="s">
        <v>491</v>
      </c>
      <c r="D1095" s="86">
        <v>3</v>
      </c>
      <c r="E1095" s="87">
        <v>1929</v>
      </c>
    </row>
    <row r="1096" spans="1:5">
      <c r="A1096" s="518"/>
      <c r="B1096" s="518"/>
      <c r="C1096" s="23" t="s">
        <v>597</v>
      </c>
      <c r="D1096" s="24">
        <v>1</v>
      </c>
      <c r="E1096" s="25">
        <v>1541.4</v>
      </c>
    </row>
    <row r="1097" spans="1:5">
      <c r="A1097" s="518"/>
      <c r="B1097" s="518"/>
      <c r="C1097" s="23" t="s">
        <v>424</v>
      </c>
      <c r="D1097" s="24">
        <v>1</v>
      </c>
      <c r="E1097" s="25">
        <v>1268.06</v>
      </c>
    </row>
    <row r="1098" spans="1:5">
      <c r="A1098" s="518"/>
      <c r="B1098" s="518"/>
      <c r="C1098" s="23" t="s">
        <v>425</v>
      </c>
      <c r="D1098" s="24">
        <v>1</v>
      </c>
      <c r="E1098" s="25">
        <v>339.02</v>
      </c>
    </row>
    <row r="1099" spans="1:5">
      <c r="A1099" s="518"/>
      <c r="B1099" s="518"/>
      <c r="C1099" s="23" t="s">
        <v>445</v>
      </c>
      <c r="D1099" s="24">
        <v>1</v>
      </c>
      <c r="E1099" s="25">
        <v>1189.3600000000001</v>
      </c>
    </row>
    <row r="1100" spans="1:5">
      <c r="A1100" s="518"/>
      <c r="B1100" s="519"/>
      <c r="C1100" s="23" t="s">
        <v>666</v>
      </c>
      <c r="D1100" s="24">
        <v>1</v>
      </c>
      <c r="E1100" s="25">
        <v>555.83000000000004</v>
      </c>
    </row>
    <row r="1101" spans="1:5">
      <c r="A1101" s="518"/>
      <c r="B1101" s="513" t="s">
        <v>667</v>
      </c>
      <c r="C1101" s="514"/>
      <c r="D1101" s="21">
        <v>16</v>
      </c>
      <c r="E1101" s="29">
        <v>14478.449999999999</v>
      </c>
    </row>
    <row r="1102" spans="1:5">
      <c r="A1102" s="518"/>
      <c r="B1102" s="517" t="s">
        <v>173</v>
      </c>
      <c r="C1102" s="23" t="s">
        <v>419</v>
      </c>
      <c r="D1102" s="24">
        <v>3</v>
      </c>
      <c r="E1102" s="25">
        <v>4174.62</v>
      </c>
    </row>
    <row r="1103" spans="1:5">
      <c r="A1103" s="518"/>
      <c r="B1103" s="518"/>
      <c r="C1103" s="23" t="s">
        <v>668</v>
      </c>
      <c r="D1103" s="24">
        <v>1</v>
      </c>
      <c r="E1103" s="25">
        <v>116.42</v>
      </c>
    </row>
    <row r="1104" spans="1:5">
      <c r="A1104" s="518"/>
      <c r="B1104" s="518"/>
      <c r="C1104" s="23" t="s">
        <v>420</v>
      </c>
      <c r="D1104" s="24">
        <v>1</v>
      </c>
      <c r="E1104" s="25">
        <v>631.88</v>
      </c>
    </row>
    <row r="1105" spans="1:5">
      <c r="A1105" s="518"/>
      <c r="B1105" s="518"/>
      <c r="C1105" s="23" t="s">
        <v>436</v>
      </c>
      <c r="D1105" s="24">
        <v>1</v>
      </c>
      <c r="E1105" s="25">
        <v>852.04</v>
      </c>
    </row>
    <row r="1106" spans="1:5">
      <c r="A1106" s="518"/>
      <c r="B1106" s="518"/>
      <c r="C1106" s="23" t="s">
        <v>422</v>
      </c>
      <c r="D1106" s="24">
        <v>1</v>
      </c>
      <c r="E1106" s="25">
        <v>891.02</v>
      </c>
    </row>
    <row r="1107" spans="1:5">
      <c r="A1107" s="518"/>
      <c r="B1107" s="518"/>
      <c r="C1107" s="23" t="s">
        <v>437</v>
      </c>
      <c r="D1107" s="24">
        <v>1</v>
      </c>
      <c r="E1107" s="25">
        <v>869.98</v>
      </c>
    </row>
    <row r="1108" spans="1:5">
      <c r="A1108" s="518"/>
      <c r="B1108" s="518"/>
      <c r="C1108" s="23" t="s">
        <v>515</v>
      </c>
      <c r="D1108" s="24">
        <v>2</v>
      </c>
      <c r="E1108" s="25">
        <v>721.31999999999994</v>
      </c>
    </row>
    <row r="1109" spans="1:5">
      <c r="A1109" s="518"/>
      <c r="B1109" s="518"/>
      <c r="C1109" s="23" t="s">
        <v>423</v>
      </c>
      <c r="D1109" s="24">
        <v>1</v>
      </c>
      <c r="E1109" s="25">
        <v>920.16000000000008</v>
      </c>
    </row>
    <row r="1110" spans="1:5">
      <c r="A1110" s="518"/>
      <c r="B1110" s="518"/>
      <c r="C1110" s="23" t="s">
        <v>424</v>
      </c>
      <c r="D1110" s="24">
        <v>2</v>
      </c>
      <c r="E1110" s="25">
        <v>2536.12</v>
      </c>
    </row>
    <row r="1111" spans="1:5">
      <c r="A1111" s="518"/>
      <c r="B1111" s="518"/>
      <c r="C1111" s="23" t="s">
        <v>426</v>
      </c>
      <c r="D1111" s="24">
        <v>1</v>
      </c>
      <c r="E1111" s="25">
        <v>1057.8800000000001</v>
      </c>
    </row>
    <row r="1112" spans="1:5">
      <c r="A1112" s="518"/>
      <c r="B1112" s="518"/>
      <c r="C1112" s="23" t="s">
        <v>427</v>
      </c>
      <c r="D1112" s="24">
        <v>2</v>
      </c>
      <c r="E1112" s="25">
        <v>4006.84</v>
      </c>
    </row>
    <row r="1113" spans="1:5">
      <c r="A1113" s="518"/>
      <c r="B1113" s="518"/>
      <c r="C1113" s="23" t="s">
        <v>598</v>
      </c>
      <c r="D1113" s="24">
        <v>1</v>
      </c>
      <c r="E1113" s="25">
        <v>618.15</v>
      </c>
    </row>
    <row r="1114" spans="1:5">
      <c r="A1114" s="518"/>
      <c r="B1114" s="518"/>
      <c r="C1114" s="23" t="s">
        <v>481</v>
      </c>
      <c r="D1114" s="24">
        <v>1</v>
      </c>
      <c r="E1114" s="25">
        <v>513.33999999999992</v>
      </c>
    </row>
    <row r="1115" spans="1:5">
      <c r="A1115" s="518"/>
      <c r="B1115" s="518"/>
      <c r="C1115" s="23" t="s">
        <v>430</v>
      </c>
      <c r="D1115" s="24">
        <v>1</v>
      </c>
      <c r="E1115" s="25">
        <v>306.47000000000003</v>
      </c>
    </row>
    <row r="1116" spans="1:5">
      <c r="A1116" s="518"/>
      <c r="B1116" s="519"/>
      <c r="C1116" s="23" t="s">
        <v>544</v>
      </c>
      <c r="D1116" s="24">
        <v>1</v>
      </c>
      <c r="E1116" s="25">
        <v>5710.28</v>
      </c>
    </row>
    <row r="1117" spans="1:5">
      <c r="A1117" s="519"/>
      <c r="B1117" s="513" t="s">
        <v>669</v>
      </c>
      <c r="C1117" s="514"/>
      <c r="D1117" s="21">
        <v>20</v>
      </c>
      <c r="E1117" s="29">
        <v>23926.52</v>
      </c>
    </row>
    <row r="1118" spans="1:5">
      <c r="A1118" s="513" t="s">
        <v>175</v>
      </c>
      <c r="B1118" s="527"/>
      <c r="C1118" s="514"/>
      <c r="D1118" s="21">
        <v>133</v>
      </c>
      <c r="E1118" s="29">
        <v>112757.05</v>
      </c>
    </row>
    <row r="1119" spans="1:5">
      <c r="A1119" s="517" t="s">
        <v>176</v>
      </c>
      <c r="B1119" s="517" t="s">
        <v>178</v>
      </c>
      <c r="C1119" s="23" t="s">
        <v>449</v>
      </c>
      <c r="D1119" s="24">
        <v>2</v>
      </c>
      <c r="E1119" s="25">
        <v>2772.2</v>
      </c>
    </row>
    <row r="1120" spans="1:5">
      <c r="A1120" s="518"/>
      <c r="B1120" s="518"/>
      <c r="C1120" s="23" t="s">
        <v>483</v>
      </c>
      <c r="D1120" s="86">
        <v>1</v>
      </c>
      <c r="E1120" s="87">
        <v>443</v>
      </c>
    </row>
    <row r="1121" spans="1:5">
      <c r="A1121" s="518"/>
      <c r="B1121" s="518"/>
      <c r="C1121" s="23" t="s">
        <v>437</v>
      </c>
      <c r="D1121" s="24">
        <v>1</v>
      </c>
      <c r="E1121" s="25">
        <v>869.98</v>
      </c>
    </row>
    <row r="1122" spans="1:5">
      <c r="A1122" s="518"/>
      <c r="B1122" s="519"/>
      <c r="C1122" s="23" t="s">
        <v>454</v>
      </c>
      <c r="D1122" s="24">
        <v>1</v>
      </c>
      <c r="E1122" s="25">
        <v>509.86</v>
      </c>
    </row>
    <row r="1123" spans="1:5">
      <c r="A1123" s="518"/>
      <c r="B1123" s="513" t="s">
        <v>670</v>
      </c>
      <c r="C1123" s="514"/>
      <c r="D1123" s="21">
        <v>5</v>
      </c>
      <c r="E1123" s="29">
        <v>4595.04</v>
      </c>
    </row>
    <row r="1124" spans="1:5">
      <c r="A1124" s="518"/>
      <c r="B1124" s="517" t="s">
        <v>376</v>
      </c>
      <c r="C1124" s="23" t="s">
        <v>419</v>
      </c>
      <c r="D1124" s="24">
        <v>5</v>
      </c>
      <c r="E1124" s="25">
        <v>6957.7</v>
      </c>
    </row>
    <row r="1125" spans="1:5">
      <c r="A1125" s="518"/>
      <c r="B1125" s="519"/>
      <c r="C1125" s="23" t="s">
        <v>424</v>
      </c>
      <c r="D1125" s="24">
        <v>4</v>
      </c>
      <c r="E1125" s="25">
        <v>5072.24</v>
      </c>
    </row>
    <row r="1126" spans="1:5">
      <c r="A1126" s="518"/>
      <c r="B1126" s="513" t="s">
        <v>671</v>
      </c>
      <c r="C1126" s="514"/>
      <c r="D1126" s="21">
        <v>9</v>
      </c>
      <c r="E1126" s="29">
        <v>12029.939999999999</v>
      </c>
    </row>
    <row r="1127" spans="1:5">
      <c r="A1127" s="518"/>
      <c r="B1127" s="517" t="s">
        <v>179</v>
      </c>
      <c r="C1127" s="89" t="s">
        <v>548</v>
      </c>
      <c r="D1127" s="27">
        <v>3</v>
      </c>
      <c r="E1127" s="28">
        <f>D1127*90</f>
        <v>270</v>
      </c>
    </row>
    <row r="1128" spans="1:5">
      <c r="A1128" s="518"/>
      <c r="B1128" s="518"/>
      <c r="C1128" s="26" t="s">
        <v>419</v>
      </c>
      <c r="D1128" s="27">
        <v>2</v>
      </c>
      <c r="E1128" s="28">
        <v>2783.08</v>
      </c>
    </row>
    <row r="1129" spans="1:5">
      <c r="A1129" s="518"/>
      <c r="B1129" s="518"/>
      <c r="C1129" s="26" t="s">
        <v>622</v>
      </c>
      <c r="D1129" s="27">
        <v>2</v>
      </c>
      <c r="E1129" s="28">
        <v>1491.8400000000001</v>
      </c>
    </row>
    <row r="1130" spans="1:5">
      <c r="A1130" s="518"/>
      <c r="B1130" s="518"/>
      <c r="C1130" s="26" t="s">
        <v>483</v>
      </c>
      <c r="D1130" s="118">
        <v>3</v>
      </c>
      <c r="E1130" s="95">
        <v>1329</v>
      </c>
    </row>
    <row r="1131" spans="1:5">
      <c r="A1131" s="518"/>
      <c r="B1131" s="518"/>
      <c r="C1131" s="26" t="s">
        <v>420</v>
      </c>
      <c r="D1131" s="27">
        <v>2</v>
      </c>
      <c r="E1131" s="28">
        <v>1263.76</v>
      </c>
    </row>
    <row r="1132" spans="1:5">
      <c r="A1132" s="518"/>
      <c r="B1132" s="518"/>
      <c r="C1132" s="89" t="s">
        <v>672</v>
      </c>
      <c r="D1132" s="27">
        <v>1</v>
      </c>
      <c r="E1132" s="28">
        <v>90</v>
      </c>
    </row>
    <row r="1133" spans="1:5">
      <c r="A1133" s="518"/>
      <c r="B1133" s="518"/>
      <c r="C1133" s="26" t="s">
        <v>425</v>
      </c>
      <c r="D1133" s="27">
        <v>1</v>
      </c>
      <c r="E1133" s="28">
        <v>339.02</v>
      </c>
    </row>
    <row r="1134" spans="1:5">
      <c r="A1134" s="518"/>
      <c r="B1134" s="518"/>
      <c r="C1134" s="26" t="s">
        <v>455</v>
      </c>
      <c r="D1134" s="27">
        <v>1</v>
      </c>
      <c r="E1134" s="28">
        <v>438.24</v>
      </c>
    </row>
    <row r="1135" spans="1:5">
      <c r="A1135" s="518"/>
      <c r="B1135" s="518"/>
      <c r="C1135" s="26" t="s">
        <v>499</v>
      </c>
      <c r="D1135" s="27">
        <v>3</v>
      </c>
      <c r="E1135" s="28">
        <v>274.47000000000003</v>
      </c>
    </row>
    <row r="1136" spans="1:5">
      <c r="A1136" s="518"/>
      <c r="B1136" s="518"/>
      <c r="C1136" s="23" t="s">
        <v>540</v>
      </c>
      <c r="D1136" s="24">
        <v>2</v>
      </c>
      <c r="E1136" s="25">
        <v>1933.48</v>
      </c>
    </row>
    <row r="1137" spans="1:7">
      <c r="A1137" s="518"/>
      <c r="B1137" s="519"/>
      <c r="C1137" s="23" t="s">
        <v>430</v>
      </c>
      <c r="D1137" s="24">
        <v>1</v>
      </c>
      <c r="E1137" s="25">
        <v>306.47000000000003</v>
      </c>
    </row>
    <row r="1138" spans="1:7">
      <c r="A1138" s="518"/>
      <c r="B1138" s="513" t="s">
        <v>673</v>
      </c>
      <c r="C1138" s="514"/>
      <c r="D1138" s="21">
        <v>21</v>
      </c>
      <c r="E1138" s="29">
        <f>SUM(E1127:E1137)</f>
        <v>10519.359999999999</v>
      </c>
      <c r="G1138" s="88"/>
    </row>
    <row r="1139" spans="1:7">
      <c r="A1139" s="518"/>
      <c r="B1139" s="45" t="s">
        <v>377</v>
      </c>
      <c r="C1139" s="23" t="s">
        <v>425</v>
      </c>
      <c r="D1139" s="24">
        <v>2</v>
      </c>
      <c r="E1139" s="25">
        <v>678.04</v>
      </c>
    </row>
    <row r="1140" spans="1:7">
      <c r="A1140" s="518"/>
      <c r="B1140" s="513" t="s">
        <v>674</v>
      </c>
      <c r="C1140" s="514"/>
      <c r="D1140" s="21">
        <v>2</v>
      </c>
      <c r="E1140" s="29">
        <v>678.04</v>
      </c>
    </row>
    <row r="1141" spans="1:7">
      <c r="A1141" s="518"/>
      <c r="B1141" s="517" t="s">
        <v>180</v>
      </c>
      <c r="C1141" s="23" t="s">
        <v>419</v>
      </c>
      <c r="D1141" s="24">
        <v>7</v>
      </c>
      <c r="E1141" s="25">
        <v>9740.7799999999988</v>
      </c>
    </row>
    <row r="1142" spans="1:7">
      <c r="A1142" s="518"/>
      <c r="B1142" s="518"/>
      <c r="C1142" s="23" t="s">
        <v>449</v>
      </c>
      <c r="D1142" s="24">
        <v>6</v>
      </c>
      <c r="E1142" s="25">
        <v>8316.6</v>
      </c>
    </row>
    <row r="1143" spans="1:7">
      <c r="A1143" s="518"/>
      <c r="B1143" s="518"/>
      <c r="C1143" s="23" t="s">
        <v>452</v>
      </c>
      <c r="D1143" s="24">
        <v>1</v>
      </c>
      <c r="E1143" s="25">
        <v>1280.75</v>
      </c>
    </row>
    <row r="1144" spans="1:7">
      <c r="A1144" s="518"/>
      <c r="B1144" s="518"/>
      <c r="C1144" s="23" t="s">
        <v>557</v>
      </c>
      <c r="D1144" s="24">
        <v>7</v>
      </c>
      <c r="E1144" s="25">
        <v>3144.3999999999996</v>
      </c>
    </row>
    <row r="1145" spans="1:7">
      <c r="A1145" s="518"/>
      <c r="B1145" s="518"/>
      <c r="C1145" s="23" t="s">
        <v>420</v>
      </c>
      <c r="D1145" s="24">
        <v>4</v>
      </c>
      <c r="E1145" s="25">
        <v>2527.52</v>
      </c>
    </row>
    <row r="1146" spans="1:7">
      <c r="A1146" s="518"/>
      <c r="B1146" s="518"/>
      <c r="C1146" s="23" t="s">
        <v>436</v>
      </c>
      <c r="D1146" s="24">
        <v>6</v>
      </c>
      <c r="E1146" s="25">
        <v>5112.24</v>
      </c>
    </row>
    <row r="1147" spans="1:7">
      <c r="A1147" s="518"/>
      <c r="B1147" s="518"/>
      <c r="C1147" s="23" t="s">
        <v>437</v>
      </c>
      <c r="D1147" s="24">
        <v>10</v>
      </c>
      <c r="E1147" s="25">
        <v>8699.7999999999975</v>
      </c>
    </row>
    <row r="1148" spans="1:7">
      <c r="A1148" s="518"/>
      <c r="B1148" s="518"/>
      <c r="C1148" s="23" t="s">
        <v>424</v>
      </c>
      <c r="D1148" s="24">
        <v>11</v>
      </c>
      <c r="E1148" s="25">
        <v>13948.659999999996</v>
      </c>
    </row>
    <row r="1149" spans="1:7">
      <c r="A1149" s="518"/>
      <c r="B1149" s="518"/>
      <c r="C1149" s="23" t="s">
        <v>454</v>
      </c>
      <c r="D1149" s="24">
        <v>1</v>
      </c>
      <c r="E1149" s="25">
        <v>509.86</v>
      </c>
    </row>
    <row r="1150" spans="1:7">
      <c r="A1150" s="518"/>
      <c r="B1150" s="518"/>
      <c r="C1150" s="23" t="s">
        <v>427</v>
      </c>
      <c r="D1150" s="24">
        <v>1</v>
      </c>
      <c r="E1150" s="25">
        <v>2003.42</v>
      </c>
    </row>
    <row r="1151" spans="1:7">
      <c r="A1151" s="518"/>
      <c r="B1151" s="518"/>
      <c r="C1151" s="23" t="s">
        <v>429</v>
      </c>
      <c r="D1151" s="24">
        <v>2</v>
      </c>
      <c r="E1151" s="25">
        <v>1027.8800000000001</v>
      </c>
    </row>
    <row r="1152" spans="1:7">
      <c r="A1152" s="518"/>
      <c r="B1152" s="518"/>
      <c r="C1152" s="23" t="s">
        <v>507</v>
      </c>
      <c r="D1152" s="24">
        <v>1</v>
      </c>
      <c r="E1152" s="25">
        <v>515.12</v>
      </c>
    </row>
    <row r="1153" spans="1:5">
      <c r="A1153" s="518"/>
      <c r="B1153" s="519"/>
      <c r="C1153" s="23" t="s">
        <v>474</v>
      </c>
      <c r="D1153" s="24">
        <v>2</v>
      </c>
      <c r="E1153" s="25">
        <v>2328.16</v>
      </c>
    </row>
    <row r="1154" spans="1:5">
      <c r="A1154" s="518"/>
      <c r="B1154" s="513" t="s">
        <v>675</v>
      </c>
      <c r="C1154" s="514"/>
      <c r="D1154" s="21">
        <v>59</v>
      </c>
      <c r="E1154" s="29">
        <v>59155.189999999988</v>
      </c>
    </row>
    <row r="1155" spans="1:5">
      <c r="A1155" s="518"/>
      <c r="B1155" s="45" t="s">
        <v>181</v>
      </c>
      <c r="C1155" s="23" t="s">
        <v>426</v>
      </c>
      <c r="D1155" s="24">
        <v>1</v>
      </c>
      <c r="E1155" s="25">
        <v>1057.8800000000001</v>
      </c>
    </row>
    <row r="1156" spans="1:5">
      <c r="A1156" s="518"/>
      <c r="B1156" s="513" t="s">
        <v>676</v>
      </c>
      <c r="C1156" s="514"/>
      <c r="D1156" s="21">
        <v>1</v>
      </c>
      <c r="E1156" s="29">
        <v>1057.8800000000001</v>
      </c>
    </row>
    <row r="1157" spans="1:5">
      <c r="A1157" s="518"/>
      <c r="B1157" s="517" t="s">
        <v>378</v>
      </c>
      <c r="C1157" s="23" t="s">
        <v>422</v>
      </c>
      <c r="D1157" s="24">
        <v>1</v>
      </c>
      <c r="E1157" s="25">
        <v>891.02</v>
      </c>
    </row>
    <row r="1158" spans="1:5">
      <c r="A1158" s="518"/>
      <c r="B1158" s="519"/>
      <c r="C1158" s="23" t="s">
        <v>424</v>
      </c>
      <c r="D1158" s="24">
        <v>1</v>
      </c>
      <c r="E1158" s="25">
        <v>1268.06</v>
      </c>
    </row>
    <row r="1159" spans="1:5">
      <c r="A1159" s="518"/>
      <c r="B1159" s="513" t="s">
        <v>677</v>
      </c>
      <c r="C1159" s="514"/>
      <c r="D1159" s="21">
        <v>2</v>
      </c>
      <c r="E1159" s="29">
        <v>2159.08</v>
      </c>
    </row>
    <row r="1160" spans="1:5">
      <c r="A1160" s="518"/>
      <c r="B1160" s="517" t="s">
        <v>379</v>
      </c>
      <c r="C1160" s="23" t="s">
        <v>526</v>
      </c>
      <c r="D1160" s="24">
        <v>1</v>
      </c>
      <c r="E1160" s="25">
        <v>358.58000000000004</v>
      </c>
    </row>
    <row r="1161" spans="1:5">
      <c r="A1161" s="518"/>
      <c r="B1161" s="519"/>
      <c r="C1161" s="23" t="s">
        <v>499</v>
      </c>
      <c r="D1161" s="24">
        <v>1</v>
      </c>
      <c r="E1161" s="25">
        <v>91.490000000000009</v>
      </c>
    </row>
    <row r="1162" spans="1:5">
      <c r="A1162" s="519"/>
      <c r="B1162" s="513" t="s">
        <v>678</v>
      </c>
      <c r="C1162" s="514"/>
      <c r="D1162" s="21">
        <v>2</v>
      </c>
      <c r="E1162" s="29">
        <v>450.07000000000005</v>
      </c>
    </row>
    <row r="1163" spans="1:5">
      <c r="A1163" s="513" t="s">
        <v>184</v>
      </c>
      <c r="B1163" s="527"/>
      <c r="C1163" s="514"/>
      <c r="D1163" s="21">
        <v>101</v>
      </c>
      <c r="E1163" s="29">
        <f>E1162+E1159+E1156+E1154+E1140+E1138+E1126+E1123</f>
        <v>90644.599999999977</v>
      </c>
    </row>
    <row r="1164" spans="1:5">
      <c r="A1164" s="517" t="s">
        <v>185</v>
      </c>
      <c r="B1164" s="517" t="s">
        <v>186</v>
      </c>
      <c r="C1164" s="23" t="s">
        <v>518</v>
      </c>
      <c r="D1164" s="24">
        <v>1</v>
      </c>
      <c r="E1164" s="25">
        <v>3082.6800000000003</v>
      </c>
    </row>
    <row r="1165" spans="1:5">
      <c r="A1165" s="518"/>
      <c r="B1165" s="518"/>
      <c r="C1165" s="23" t="s">
        <v>487</v>
      </c>
      <c r="D1165" s="24">
        <v>1</v>
      </c>
      <c r="E1165" s="25">
        <v>372.53999999999996</v>
      </c>
    </row>
    <row r="1166" spans="1:5">
      <c r="A1166" s="518"/>
      <c r="B1166" s="518"/>
      <c r="C1166" s="23" t="s">
        <v>420</v>
      </c>
      <c r="D1166" s="24">
        <v>3</v>
      </c>
      <c r="E1166" s="25">
        <v>1895.6399999999999</v>
      </c>
    </row>
    <row r="1167" spans="1:5">
      <c r="A1167" s="518"/>
      <c r="B1167" s="518"/>
      <c r="C1167" s="23" t="s">
        <v>433</v>
      </c>
      <c r="D1167" s="24">
        <v>1</v>
      </c>
      <c r="E1167" s="25">
        <v>1119.74</v>
      </c>
    </row>
    <row r="1168" spans="1:5">
      <c r="A1168" s="518"/>
      <c r="B1168" s="518"/>
      <c r="C1168" s="23" t="s">
        <v>421</v>
      </c>
      <c r="D1168" s="24">
        <v>1</v>
      </c>
      <c r="E1168" s="25">
        <v>1079.8400000000001</v>
      </c>
    </row>
    <row r="1169" spans="1:5">
      <c r="A1169" s="518"/>
      <c r="B1169" s="518"/>
      <c r="C1169" s="23" t="s">
        <v>436</v>
      </c>
      <c r="D1169" s="24">
        <v>3</v>
      </c>
      <c r="E1169" s="25">
        <v>2556.12</v>
      </c>
    </row>
    <row r="1170" spans="1:5">
      <c r="A1170" s="518"/>
      <c r="B1170" s="518"/>
      <c r="C1170" s="23" t="s">
        <v>437</v>
      </c>
      <c r="D1170" s="24">
        <v>1</v>
      </c>
      <c r="E1170" s="25">
        <v>869.98</v>
      </c>
    </row>
    <row r="1171" spans="1:5">
      <c r="A1171" s="518"/>
      <c r="B1171" s="518"/>
      <c r="C1171" s="23" t="s">
        <v>515</v>
      </c>
      <c r="D1171" s="24">
        <v>1</v>
      </c>
      <c r="E1171" s="25">
        <v>360.65999999999997</v>
      </c>
    </row>
    <row r="1172" spans="1:5">
      <c r="A1172" s="518"/>
      <c r="B1172" s="518"/>
      <c r="C1172" s="23" t="s">
        <v>443</v>
      </c>
      <c r="D1172" s="24">
        <v>1</v>
      </c>
      <c r="E1172" s="25">
        <v>173.32999999999998</v>
      </c>
    </row>
    <row r="1173" spans="1:5">
      <c r="A1173" s="518"/>
      <c r="B1173" s="518"/>
      <c r="C1173" s="23" t="s">
        <v>455</v>
      </c>
      <c r="D1173" s="24">
        <v>3</v>
      </c>
      <c r="E1173" s="25">
        <v>1314.72</v>
      </c>
    </row>
    <row r="1174" spans="1:5">
      <c r="A1174" s="518"/>
      <c r="B1174" s="518"/>
      <c r="C1174" s="23" t="s">
        <v>427</v>
      </c>
      <c r="D1174" s="24">
        <v>1</v>
      </c>
      <c r="E1174" s="25">
        <v>2003.42</v>
      </c>
    </row>
    <row r="1175" spans="1:5">
      <c r="A1175" s="518"/>
      <c r="B1175" s="518"/>
      <c r="C1175" s="23" t="s">
        <v>429</v>
      </c>
      <c r="D1175" s="24">
        <v>1</v>
      </c>
      <c r="E1175" s="25">
        <v>513.94000000000005</v>
      </c>
    </row>
    <row r="1176" spans="1:5">
      <c r="A1176" s="518"/>
      <c r="B1176" s="519"/>
      <c r="C1176" s="23" t="s">
        <v>430</v>
      </c>
      <c r="D1176" s="24">
        <v>2</v>
      </c>
      <c r="E1176" s="25">
        <v>612.94000000000005</v>
      </c>
    </row>
    <row r="1177" spans="1:5">
      <c r="A1177" s="518"/>
      <c r="B1177" s="513" t="s">
        <v>679</v>
      </c>
      <c r="C1177" s="514"/>
      <c r="D1177" s="21">
        <v>20</v>
      </c>
      <c r="E1177" s="29">
        <v>15955.550000000001</v>
      </c>
    </row>
    <row r="1178" spans="1:5">
      <c r="A1178" s="518"/>
      <c r="B1178" s="45" t="s">
        <v>380</v>
      </c>
      <c r="C1178" s="23" t="s">
        <v>455</v>
      </c>
      <c r="D1178" s="24">
        <v>1</v>
      </c>
      <c r="E1178" s="25">
        <v>438.24</v>
      </c>
    </row>
    <row r="1179" spans="1:5">
      <c r="A1179" s="518"/>
      <c r="B1179" s="513" t="s">
        <v>680</v>
      </c>
      <c r="C1179" s="514"/>
      <c r="D1179" s="21">
        <v>1</v>
      </c>
      <c r="E1179" s="29">
        <v>438.24</v>
      </c>
    </row>
    <row r="1180" spans="1:5">
      <c r="A1180" s="518"/>
      <c r="B1180" s="517" t="s">
        <v>188</v>
      </c>
      <c r="C1180" s="23" t="s">
        <v>457</v>
      </c>
      <c r="D1180" s="24">
        <v>2</v>
      </c>
      <c r="E1180" s="25">
        <v>944.86</v>
      </c>
    </row>
    <row r="1181" spans="1:5">
      <c r="A1181" s="518"/>
      <c r="B1181" s="519"/>
      <c r="C1181" s="23" t="s">
        <v>426</v>
      </c>
      <c r="D1181" s="24">
        <v>3</v>
      </c>
      <c r="E1181" s="25">
        <v>3173.6400000000003</v>
      </c>
    </row>
    <row r="1182" spans="1:5">
      <c r="A1182" s="518"/>
      <c r="B1182" s="513" t="s">
        <v>681</v>
      </c>
      <c r="C1182" s="514"/>
      <c r="D1182" s="21">
        <v>5</v>
      </c>
      <c r="E1182" s="29">
        <v>4118.5</v>
      </c>
    </row>
    <row r="1183" spans="1:5">
      <c r="A1183" s="518"/>
      <c r="B1183" s="517" t="s">
        <v>381</v>
      </c>
      <c r="C1183" s="23" t="s">
        <v>419</v>
      </c>
      <c r="D1183" s="24">
        <v>3</v>
      </c>
      <c r="E1183" s="25">
        <v>4174.62</v>
      </c>
    </row>
    <row r="1184" spans="1:5">
      <c r="A1184" s="518"/>
      <c r="B1184" s="518"/>
      <c r="C1184" s="23" t="s">
        <v>420</v>
      </c>
      <c r="D1184" s="24">
        <v>2</v>
      </c>
      <c r="E1184" s="25">
        <v>1263.76</v>
      </c>
    </row>
    <row r="1185" spans="1:5">
      <c r="A1185" s="518"/>
      <c r="B1185" s="518"/>
      <c r="C1185" s="23" t="s">
        <v>436</v>
      </c>
      <c r="D1185" s="24">
        <v>10</v>
      </c>
      <c r="E1185" s="25">
        <v>8520.4</v>
      </c>
    </row>
    <row r="1186" spans="1:5">
      <c r="A1186" s="518"/>
      <c r="B1186" s="518"/>
      <c r="C1186" s="23" t="s">
        <v>422</v>
      </c>
      <c r="D1186" s="24">
        <v>2</v>
      </c>
      <c r="E1186" s="25">
        <v>1782.04</v>
      </c>
    </row>
    <row r="1187" spans="1:5">
      <c r="A1187" s="518"/>
      <c r="B1187" s="518"/>
      <c r="C1187" s="23" t="s">
        <v>424</v>
      </c>
      <c r="D1187" s="24">
        <v>6</v>
      </c>
      <c r="E1187" s="25">
        <v>7608.3599999999988</v>
      </c>
    </row>
    <row r="1188" spans="1:5">
      <c r="A1188" s="518"/>
      <c r="B1188" s="518"/>
      <c r="C1188" s="23" t="s">
        <v>426</v>
      </c>
      <c r="D1188" s="24">
        <v>4</v>
      </c>
      <c r="E1188" s="25">
        <v>4231.5200000000004</v>
      </c>
    </row>
    <row r="1189" spans="1:5">
      <c r="A1189" s="518"/>
      <c r="B1189" s="519"/>
      <c r="C1189" s="23" t="s">
        <v>507</v>
      </c>
      <c r="D1189" s="24">
        <v>1</v>
      </c>
      <c r="E1189" s="25">
        <v>515.12</v>
      </c>
    </row>
    <row r="1190" spans="1:5">
      <c r="A1190" s="518"/>
      <c r="B1190" s="513" t="s">
        <v>682</v>
      </c>
      <c r="C1190" s="514"/>
      <c r="D1190" s="21">
        <v>28</v>
      </c>
      <c r="E1190" s="29">
        <v>28095.82</v>
      </c>
    </row>
    <row r="1191" spans="1:5">
      <c r="A1191" s="518"/>
      <c r="B1191" s="517" t="s">
        <v>382</v>
      </c>
      <c r="C1191" s="23" t="s">
        <v>419</v>
      </c>
      <c r="D1191" s="24">
        <v>2</v>
      </c>
      <c r="E1191" s="25">
        <v>2783.08</v>
      </c>
    </row>
    <row r="1192" spans="1:5">
      <c r="A1192" s="518"/>
      <c r="B1192" s="519"/>
      <c r="C1192" s="23" t="s">
        <v>454</v>
      </c>
      <c r="D1192" s="24">
        <v>1</v>
      </c>
      <c r="E1192" s="25">
        <v>509.86</v>
      </c>
    </row>
    <row r="1193" spans="1:5">
      <c r="A1193" s="518"/>
      <c r="B1193" s="513" t="s">
        <v>683</v>
      </c>
      <c r="C1193" s="514"/>
      <c r="D1193" s="21">
        <v>3</v>
      </c>
      <c r="E1193" s="29">
        <v>3292.94</v>
      </c>
    </row>
    <row r="1194" spans="1:5">
      <c r="A1194" s="518"/>
      <c r="B1194" s="517" t="s">
        <v>192</v>
      </c>
      <c r="C1194" s="23" t="s">
        <v>557</v>
      </c>
      <c r="D1194" s="24">
        <v>1</v>
      </c>
      <c r="E1194" s="25">
        <v>449.20000000000005</v>
      </c>
    </row>
    <row r="1195" spans="1:5">
      <c r="A1195" s="518"/>
      <c r="B1195" s="518"/>
      <c r="C1195" s="23" t="s">
        <v>420</v>
      </c>
      <c r="D1195" s="24">
        <v>6</v>
      </c>
      <c r="E1195" s="25">
        <v>3791.28</v>
      </c>
    </row>
    <row r="1196" spans="1:5">
      <c r="A1196" s="518"/>
      <c r="B1196" s="518"/>
      <c r="C1196" s="23" t="s">
        <v>437</v>
      </c>
      <c r="D1196" s="24">
        <v>1</v>
      </c>
      <c r="E1196" s="25">
        <v>869.98</v>
      </c>
    </row>
    <row r="1197" spans="1:5">
      <c r="A1197" s="518"/>
      <c r="B1197" s="518"/>
      <c r="C1197" s="23" t="s">
        <v>531</v>
      </c>
      <c r="D1197" s="24">
        <v>1</v>
      </c>
      <c r="E1197" s="25">
        <v>1707.3</v>
      </c>
    </row>
    <row r="1198" spans="1:5">
      <c r="A1198" s="518"/>
      <c r="B1198" s="519"/>
      <c r="C1198" s="23" t="s">
        <v>474</v>
      </c>
      <c r="D1198" s="24">
        <v>15</v>
      </c>
      <c r="E1198" s="25">
        <v>17461.199999999997</v>
      </c>
    </row>
    <row r="1199" spans="1:5">
      <c r="A1199" s="518"/>
      <c r="B1199" s="513" t="s">
        <v>684</v>
      </c>
      <c r="C1199" s="514"/>
      <c r="D1199" s="21">
        <v>24</v>
      </c>
      <c r="E1199" s="29">
        <v>24278.959999999999</v>
      </c>
    </row>
    <row r="1200" spans="1:5">
      <c r="A1200" s="518"/>
      <c r="B1200" s="45" t="s">
        <v>193</v>
      </c>
      <c r="C1200" s="23" t="s">
        <v>425</v>
      </c>
      <c r="D1200" s="24">
        <v>1</v>
      </c>
      <c r="E1200" s="25">
        <v>339.02</v>
      </c>
    </row>
    <row r="1201" spans="1:5">
      <c r="A1201" s="518"/>
      <c r="B1201" s="513" t="s">
        <v>685</v>
      </c>
      <c r="C1201" s="514"/>
      <c r="D1201" s="21">
        <v>1</v>
      </c>
      <c r="E1201" s="29">
        <v>339.02</v>
      </c>
    </row>
    <row r="1202" spans="1:5">
      <c r="A1202" s="518"/>
      <c r="B1202" s="517" t="s">
        <v>383</v>
      </c>
      <c r="C1202" s="23" t="s">
        <v>436</v>
      </c>
      <c r="D1202" s="24">
        <v>1</v>
      </c>
      <c r="E1202" s="25">
        <v>852.04</v>
      </c>
    </row>
    <row r="1203" spans="1:5">
      <c r="A1203" s="518"/>
      <c r="B1203" s="519"/>
      <c r="C1203" s="23" t="s">
        <v>425</v>
      </c>
      <c r="D1203" s="24">
        <v>1</v>
      </c>
      <c r="E1203" s="25">
        <v>339.02</v>
      </c>
    </row>
    <row r="1204" spans="1:5">
      <c r="A1204" s="518"/>
      <c r="B1204" s="513" t="s">
        <v>686</v>
      </c>
      <c r="C1204" s="514"/>
      <c r="D1204" s="21">
        <v>2</v>
      </c>
      <c r="E1204" s="29">
        <v>1191.06</v>
      </c>
    </row>
    <row r="1205" spans="1:5">
      <c r="A1205" s="518"/>
      <c r="B1205" s="517" t="s">
        <v>194</v>
      </c>
      <c r="C1205" s="23" t="s">
        <v>464</v>
      </c>
      <c r="D1205" s="24">
        <v>1</v>
      </c>
      <c r="E1205" s="25">
        <v>674.44</v>
      </c>
    </row>
    <row r="1206" spans="1:5">
      <c r="A1206" s="518"/>
      <c r="B1206" s="518"/>
      <c r="C1206" s="23" t="s">
        <v>419</v>
      </c>
      <c r="D1206" s="24">
        <v>2</v>
      </c>
      <c r="E1206" s="25">
        <v>2783.08</v>
      </c>
    </row>
    <row r="1207" spans="1:5">
      <c r="A1207" s="518"/>
      <c r="B1207" s="518"/>
      <c r="C1207" s="23" t="s">
        <v>449</v>
      </c>
      <c r="D1207" s="24">
        <v>1</v>
      </c>
      <c r="E1207" s="25">
        <v>1386.1</v>
      </c>
    </row>
    <row r="1208" spans="1:5">
      <c r="A1208" s="518"/>
      <c r="B1208" s="518"/>
      <c r="C1208" s="23" t="s">
        <v>420</v>
      </c>
      <c r="D1208" s="24">
        <v>2</v>
      </c>
      <c r="E1208" s="25">
        <v>1263.76</v>
      </c>
    </row>
    <row r="1209" spans="1:5">
      <c r="A1209" s="518"/>
      <c r="B1209" s="518"/>
      <c r="C1209" s="23" t="s">
        <v>421</v>
      </c>
      <c r="D1209" s="24">
        <v>1</v>
      </c>
      <c r="E1209" s="25">
        <v>1079.8400000000001</v>
      </c>
    </row>
    <row r="1210" spans="1:5">
      <c r="A1210" s="518"/>
      <c r="B1210" s="518"/>
      <c r="C1210" s="23" t="s">
        <v>436</v>
      </c>
      <c r="D1210" s="24">
        <v>7</v>
      </c>
      <c r="E1210" s="25">
        <v>5964.28</v>
      </c>
    </row>
    <row r="1211" spans="1:5">
      <c r="A1211" s="518"/>
      <c r="B1211" s="518"/>
      <c r="C1211" s="23" t="s">
        <v>422</v>
      </c>
      <c r="D1211" s="24">
        <v>4</v>
      </c>
      <c r="E1211" s="25">
        <v>3564.08</v>
      </c>
    </row>
    <row r="1212" spans="1:5">
      <c r="A1212" s="518"/>
      <c r="B1212" s="518"/>
      <c r="C1212" s="23" t="s">
        <v>437</v>
      </c>
      <c r="D1212" s="24">
        <v>2</v>
      </c>
      <c r="E1212" s="25">
        <v>1739.96</v>
      </c>
    </row>
    <row r="1213" spans="1:5">
      <c r="A1213" s="518"/>
      <c r="B1213" s="518"/>
      <c r="C1213" s="23" t="s">
        <v>424</v>
      </c>
      <c r="D1213" s="24">
        <v>4</v>
      </c>
      <c r="E1213" s="25">
        <v>5072.24</v>
      </c>
    </row>
    <row r="1214" spans="1:5">
      <c r="A1214" s="518"/>
      <c r="B1214" s="518"/>
      <c r="C1214" s="23" t="s">
        <v>425</v>
      </c>
      <c r="D1214" s="24">
        <v>2</v>
      </c>
      <c r="E1214" s="25">
        <v>678.04</v>
      </c>
    </row>
    <row r="1215" spans="1:5">
      <c r="A1215" s="518"/>
      <c r="B1215" s="518"/>
      <c r="C1215" s="23" t="s">
        <v>426</v>
      </c>
      <c r="D1215" s="24">
        <v>3</v>
      </c>
      <c r="E1215" s="25">
        <v>3173.6400000000003</v>
      </c>
    </row>
    <row r="1216" spans="1:5">
      <c r="A1216" s="518"/>
      <c r="B1216" s="518"/>
      <c r="C1216" s="23" t="s">
        <v>613</v>
      </c>
      <c r="D1216" s="24">
        <v>1</v>
      </c>
      <c r="E1216" s="25">
        <v>794.3</v>
      </c>
    </row>
    <row r="1217" spans="1:5">
      <c r="A1217" s="518"/>
      <c r="B1217" s="518"/>
      <c r="C1217" s="23" t="s">
        <v>474</v>
      </c>
      <c r="D1217" s="24">
        <v>9</v>
      </c>
      <c r="E1217" s="25">
        <v>10476.719999999999</v>
      </c>
    </row>
    <row r="1218" spans="1:5">
      <c r="A1218" s="518"/>
      <c r="B1218" s="519"/>
      <c r="C1218" s="23" t="s">
        <v>540</v>
      </c>
      <c r="D1218" s="24">
        <v>3</v>
      </c>
      <c r="E1218" s="25">
        <v>2900.2200000000003</v>
      </c>
    </row>
    <row r="1219" spans="1:5">
      <c r="A1219" s="518"/>
      <c r="B1219" s="513" t="s">
        <v>687</v>
      </c>
      <c r="C1219" s="514"/>
      <c r="D1219" s="21">
        <v>42</v>
      </c>
      <c r="E1219" s="29">
        <v>41550.699999999997</v>
      </c>
    </row>
    <row r="1220" spans="1:5">
      <c r="A1220" s="518"/>
      <c r="B1220" s="517" t="s">
        <v>195</v>
      </c>
      <c r="C1220" s="23" t="s">
        <v>449</v>
      </c>
      <c r="D1220" s="24">
        <v>1</v>
      </c>
      <c r="E1220" s="25">
        <v>1386.1</v>
      </c>
    </row>
    <row r="1221" spans="1:5">
      <c r="A1221" s="518"/>
      <c r="B1221" s="518"/>
      <c r="C1221" s="23" t="s">
        <v>433</v>
      </c>
      <c r="D1221" s="24">
        <v>1</v>
      </c>
      <c r="E1221" s="25">
        <v>1119.74</v>
      </c>
    </row>
    <row r="1222" spans="1:5">
      <c r="A1222" s="518"/>
      <c r="B1222" s="519"/>
      <c r="C1222" s="23" t="s">
        <v>424</v>
      </c>
      <c r="D1222" s="24">
        <v>2</v>
      </c>
      <c r="E1222" s="25">
        <v>2536.12</v>
      </c>
    </row>
    <row r="1223" spans="1:5">
      <c r="A1223" s="518"/>
      <c r="B1223" s="513" t="s">
        <v>688</v>
      </c>
      <c r="C1223" s="514"/>
      <c r="D1223" s="21">
        <v>4</v>
      </c>
      <c r="E1223" s="29">
        <v>5041.96</v>
      </c>
    </row>
    <row r="1224" spans="1:5">
      <c r="A1224" s="518"/>
      <c r="B1224" s="517" t="s">
        <v>384</v>
      </c>
      <c r="C1224" s="23" t="s">
        <v>419</v>
      </c>
      <c r="D1224" s="24">
        <v>3</v>
      </c>
      <c r="E1224" s="25">
        <v>4174.62</v>
      </c>
    </row>
    <row r="1225" spans="1:5">
      <c r="A1225" s="518"/>
      <c r="B1225" s="518"/>
      <c r="C1225" s="23" t="s">
        <v>449</v>
      </c>
      <c r="D1225" s="24">
        <v>15</v>
      </c>
      <c r="E1225" s="25">
        <v>20791.499999999996</v>
      </c>
    </row>
    <row r="1226" spans="1:5">
      <c r="A1226" s="518"/>
      <c r="B1226" s="518"/>
      <c r="C1226" s="23" t="s">
        <v>457</v>
      </c>
      <c r="D1226" s="24">
        <v>5</v>
      </c>
      <c r="E1226" s="25">
        <v>2362.15</v>
      </c>
    </row>
    <row r="1227" spans="1:5">
      <c r="A1227" s="518"/>
      <c r="B1227" s="518"/>
      <c r="C1227" s="23" t="s">
        <v>435</v>
      </c>
      <c r="D1227" s="24">
        <v>1</v>
      </c>
      <c r="E1227" s="25">
        <v>372.53999999999996</v>
      </c>
    </row>
    <row r="1228" spans="1:5">
      <c r="A1228" s="518"/>
      <c r="B1228" s="518"/>
      <c r="C1228" s="23" t="s">
        <v>549</v>
      </c>
      <c r="D1228" s="24">
        <v>1</v>
      </c>
      <c r="E1228" s="25">
        <v>402.85</v>
      </c>
    </row>
    <row r="1229" spans="1:5">
      <c r="A1229" s="518"/>
      <c r="B1229" s="518"/>
      <c r="C1229" s="23" t="s">
        <v>420</v>
      </c>
      <c r="D1229" s="24">
        <v>3</v>
      </c>
      <c r="E1229" s="25">
        <v>1895.6399999999999</v>
      </c>
    </row>
    <row r="1230" spans="1:5">
      <c r="A1230" s="518"/>
      <c r="B1230" s="518"/>
      <c r="C1230" s="23" t="s">
        <v>436</v>
      </c>
      <c r="D1230" s="24">
        <v>5</v>
      </c>
      <c r="E1230" s="25">
        <v>4260.2</v>
      </c>
    </row>
    <row r="1231" spans="1:5">
      <c r="A1231" s="518"/>
      <c r="B1231" s="518"/>
      <c r="C1231" s="23" t="s">
        <v>422</v>
      </c>
      <c r="D1231" s="24">
        <v>11</v>
      </c>
      <c r="E1231" s="25">
        <v>9801.220000000003</v>
      </c>
    </row>
    <row r="1232" spans="1:5">
      <c r="A1232" s="518"/>
      <c r="B1232" s="518"/>
      <c r="C1232" s="23" t="s">
        <v>437</v>
      </c>
      <c r="D1232" s="24">
        <v>10</v>
      </c>
      <c r="E1232" s="25">
        <v>8699.7999999999975</v>
      </c>
    </row>
    <row r="1233" spans="1:5">
      <c r="A1233" s="518"/>
      <c r="B1233" s="518"/>
      <c r="C1233" s="23" t="s">
        <v>423</v>
      </c>
      <c r="D1233" s="24">
        <v>1</v>
      </c>
      <c r="E1233" s="25">
        <v>920.16000000000008</v>
      </c>
    </row>
    <row r="1234" spans="1:5">
      <c r="A1234" s="518"/>
      <c r="B1234" s="518"/>
      <c r="C1234" s="23" t="s">
        <v>424</v>
      </c>
      <c r="D1234" s="24">
        <v>9</v>
      </c>
      <c r="E1234" s="25">
        <v>11412.539999999997</v>
      </c>
    </row>
    <row r="1235" spans="1:5">
      <c r="A1235" s="518"/>
      <c r="B1235" s="518"/>
      <c r="C1235" s="23" t="s">
        <v>529</v>
      </c>
      <c r="D1235" s="24">
        <v>1</v>
      </c>
      <c r="E1235" s="25">
        <v>464.61</v>
      </c>
    </row>
    <row r="1236" spans="1:5">
      <c r="A1236" s="518"/>
      <c r="B1236" s="518"/>
      <c r="C1236" s="23" t="s">
        <v>425</v>
      </c>
      <c r="D1236" s="24">
        <v>5</v>
      </c>
      <c r="E1236" s="25">
        <v>1695.1</v>
      </c>
    </row>
    <row r="1237" spans="1:5">
      <c r="A1237" s="518"/>
      <c r="B1237" s="518"/>
      <c r="C1237" s="23" t="s">
        <v>426</v>
      </c>
      <c r="D1237" s="24">
        <v>1</v>
      </c>
      <c r="E1237" s="25">
        <v>1057.8800000000001</v>
      </c>
    </row>
    <row r="1238" spans="1:5">
      <c r="A1238" s="518"/>
      <c r="B1238" s="518"/>
      <c r="C1238" s="23" t="s">
        <v>453</v>
      </c>
      <c r="D1238" s="24">
        <v>3</v>
      </c>
      <c r="E1238" s="25">
        <v>2624.76</v>
      </c>
    </row>
    <row r="1239" spans="1:5">
      <c r="A1239" s="518"/>
      <c r="B1239" s="518"/>
      <c r="C1239" s="23" t="s">
        <v>454</v>
      </c>
      <c r="D1239" s="24">
        <v>2</v>
      </c>
      <c r="E1239" s="25">
        <v>1019.72</v>
      </c>
    </row>
    <row r="1240" spans="1:5">
      <c r="A1240" s="518"/>
      <c r="B1240" s="518"/>
      <c r="C1240" s="23" t="s">
        <v>589</v>
      </c>
      <c r="D1240" s="24">
        <v>1</v>
      </c>
      <c r="E1240" s="25">
        <v>720.14</v>
      </c>
    </row>
    <row r="1241" spans="1:5">
      <c r="A1241" s="518"/>
      <c r="B1241" s="518"/>
      <c r="C1241" s="23" t="s">
        <v>455</v>
      </c>
      <c r="D1241" s="24">
        <v>3</v>
      </c>
      <c r="E1241" s="25">
        <v>1314.72</v>
      </c>
    </row>
    <row r="1242" spans="1:5">
      <c r="A1242" s="518"/>
      <c r="B1242" s="518"/>
      <c r="C1242" s="23" t="s">
        <v>427</v>
      </c>
      <c r="D1242" s="24">
        <v>3</v>
      </c>
      <c r="E1242" s="25">
        <v>6010.26</v>
      </c>
    </row>
    <row r="1243" spans="1:5">
      <c r="A1243" s="518"/>
      <c r="B1243" s="518"/>
      <c r="C1243" s="23" t="s">
        <v>499</v>
      </c>
      <c r="D1243" s="24">
        <v>2</v>
      </c>
      <c r="E1243" s="25">
        <v>182.98000000000002</v>
      </c>
    </row>
    <row r="1244" spans="1:5">
      <c r="A1244" s="518"/>
      <c r="B1244" s="518"/>
      <c r="C1244" s="23" t="s">
        <v>445</v>
      </c>
      <c r="D1244" s="24">
        <v>1</v>
      </c>
      <c r="E1244" s="25">
        <v>1189.3600000000001</v>
      </c>
    </row>
    <row r="1245" spans="1:5">
      <c r="A1245" s="518"/>
      <c r="B1245" s="518"/>
      <c r="C1245" s="23" t="s">
        <v>429</v>
      </c>
      <c r="D1245" s="24">
        <v>1</v>
      </c>
      <c r="E1245" s="25">
        <v>513.94000000000005</v>
      </c>
    </row>
    <row r="1246" spans="1:5">
      <c r="A1246" s="518"/>
      <c r="B1246" s="518"/>
      <c r="C1246" s="23" t="s">
        <v>614</v>
      </c>
      <c r="D1246" s="24">
        <v>1</v>
      </c>
      <c r="E1246" s="25">
        <v>664.52</v>
      </c>
    </row>
    <row r="1247" spans="1:5">
      <c r="A1247" s="518"/>
      <c r="B1247" s="518"/>
      <c r="C1247" s="23" t="s">
        <v>507</v>
      </c>
      <c r="D1247" s="24">
        <v>1</v>
      </c>
      <c r="E1247" s="25">
        <v>515.12</v>
      </c>
    </row>
    <row r="1248" spans="1:5">
      <c r="A1248" s="518"/>
      <c r="B1248" s="519"/>
      <c r="C1248" s="23" t="s">
        <v>430</v>
      </c>
      <c r="D1248" s="24">
        <v>3</v>
      </c>
      <c r="E1248" s="25">
        <v>919.41000000000008</v>
      </c>
    </row>
    <row r="1249" spans="1:5">
      <c r="A1249" s="518"/>
      <c r="B1249" s="513" t="s">
        <v>689</v>
      </c>
      <c r="C1249" s="514"/>
      <c r="D1249" s="21">
        <v>92</v>
      </c>
      <c r="E1249" s="29">
        <v>83985.739999999991</v>
      </c>
    </row>
    <row r="1250" spans="1:5">
      <c r="A1250" s="518"/>
      <c r="B1250" s="517" t="s">
        <v>196</v>
      </c>
      <c r="C1250" s="23" t="s">
        <v>465</v>
      </c>
      <c r="D1250" s="24">
        <v>1</v>
      </c>
      <c r="E1250" s="25">
        <v>1226.7</v>
      </c>
    </row>
    <row r="1251" spans="1:5">
      <c r="A1251" s="518"/>
      <c r="B1251" s="518"/>
      <c r="C1251" s="23" t="s">
        <v>419</v>
      </c>
      <c r="D1251" s="24">
        <v>22</v>
      </c>
      <c r="E1251" s="25">
        <v>30613.880000000012</v>
      </c>
    </row>
    <row r="1252" spans="1:5">
      <c r="A1252" s="518"/>
      <c r="B1252" s="518"/>
      <c r="C1252" s="23" t="s">
        <v>449</v>
      </c>
      <c r="D1252" s="24">
        <v>15</v>
      </c>
      <c r="E1252" s="25">
        <v>20791.499999999996</v>
      </c>
    </row>
    <row r="1253" spans="1:5">
      <c r="A1253" s="518"/>
      <c r="B1253" s="518"/>
      <c r="C1253" s="23" t="s">
        <v>452</v>
      </c>
      <c r="D1253" s="24">
        <v>3</v>
      </c>
      <c r="E1253" s="25">
        <v>3842.25</v>
      </c>
    </row>
    <row r="1254" spans="1:5">
      <c r="A1254" s="518"/>
      <c r="B1254" s="518"/>
      <c r="C1254" s="23" t="s">
        <v>420</v>
      </c>
      <c r="D1254" s="24">
        <v>2</v>
      </c>
      <c r="E1254" s="25">
        <v>1263.76</v>
      </c>
    </row>
    <row r="1255" spans="1:5">
      <c r="A1255" s="518"/>
      <c r="B1255" s="518"/>
      <c r="C1255" s="23" t="s">
        <v>433</v>
      </c>
      <c r="D1255" s="24">
        <v>1</v>
      </c>
      <c r="E1255" s="25">
        <v>1119.74</v>
      </c>
    </row>
    <row r="1256" spans="1:5">
      <c r="A1256" s="518"/>
      <c r="B1256" s="518"/>
      <c r="C1256" s="23" t="s">
        <v>436</v>
      </c>
      <c r="D1256" s="24">
        <v>3</v>
      </c>
      <c r="E1256" s="25">
        <v>2556.12</v>
      </c>
    </row>
    <row r="1257" spans="1:5">
      <c r="A1257" s="518"/>
      <c r="B1257" s="518"/>
      <c r="C1257" s="23" t="s">
        <v>422</v>
      </c>
      <c r="D1257" s="24">
        <v>19</v>
      </c>
      <c r="E1257" s="25">
        <v>16929.380000000005</v>
      </c>
    </row>
    <row r="1258" spans="1:5">
      <c r="A1258" s="518"/>
      <c r="B1258" s="518"/>
      <c r="C1258" s="23" t="s">
        <v>437</v>
      </c>
      <c r="D1258" s="24">
        <v>21</v>
      </c>
      <c r="E1258" s="25">
        <v>18269.579999999994</v>
      </c>
    </row>
    <row r="1259" spans="1:5">
      <c r="A1259" s="518"/>
      <c r="B1259" s="518"/>
      <c r="C1259" s="23" t="s">
        <v>423</v>
      </c>
      <c r="D1259" s="24">
        <v>1</v>
      </c>
      <c r="E1259" s="25">
        <v>920.16000000000008</v>
      </c>
    </row>
    <row r="1260" spans="1:5">
      <c r="A1260" s="518"/>
      <c r="B1260" s="518"/>
      <c r="C1260" s="23" t="s">
        <v>424</v>
      </c>
      <c r="D1260" s="24">
        <v>18</v>
      </c>
      <c r="E1260" s="25">
        <v>22825.08</v>
      </c>
    </row>
    <row r="1261" spans="1:5">
      <c r="A1261" s="518"/>
      <c r="B1261" s="518"/>
      <c r="C1261" s="23" t="s">
        <v>425</v>
      </c>
      <c r="D1261" s="24">
        <v>3</v>
      </c>
      <c r="E1261" s="25">
        <v>1017.06</v>
      </c>
    </row>
    <row r="1262" spans="1:5">
      <c r="A1262" s="518"/>
      <c r="B1262" s="518"/>
      <c r="C1262" s="23" t="s">
        <v>511</v>
      </c>
      <c r="D1262" s="24">
        <v>1</v>
      </c>
      <c r="E1262" s="25">
        <v>386.87</v>
      </c>
    </row>
    <row r="1263" spans="1:5">
      <c r="A1263" s="518"/>
      <c r="B1263" s="518"/>
      <c r="C1263" s="23" t="s">
        <v>426</v>
      </c>
      <c r="D1263" s="24">
        <v>2</v>
      </c>
      <c r="E1263" s="25">
        <v>2115.7600000000002</v>
      </c>
    </row>
    <row r="1264" spans="1:5">
      <c r="A1264" s="518"/>
      <c r="B1264" s="518"/>
      <c r="C1264" s="23" t="s">
        <v>453</v>
      </c>
      <c r="D1264" s="24">
        <v>6</v>
      </c>
      <c r="E1264" s="25">
        <v>5249.52</v>
      </c>
    </row>
    <row r="1265" spans="1:5">
      <c r="A1265" s="518"/>
      <c r="B1265" s="518"/>
      <c r="C1265" s="23" t="s">
        <v>455</v>
      </c>
      <c r="D1265" s="24">
        <v>1</v>
      </c>
      <c r="E1265" s="25">
        <v>438.24</v>
      </c>
    </row>
    <row r="1266" spans="1:5">
      <c r="A1266" s="518"/>
      <c r="B1266" s="518"/>
      <c r="C1266" s="23" t="s">
        <v>427</v>
      </c>
      <c r="D1266" s="24">
        <v>4</v>
      </c>
      <c r="E1266" s="25">
        <v>8013.68</v>
      </c>
    </row>
    <row r="1267" spans="1:5">
      <c r="A1267" s="518"/>
      <c r="B1267" s="518"/>
      <c r="C1267" s="23" t="s">
        <v>445</v>
      </c>
      <c r="D1267" s="24">
        <v>26</v>
      </c>
      <c r="E1267" s="25">
        <v>30923.360000000011</v>
      </c>
    </row>
    <row r="1268" spans="1:5">
      <c r="A1268" s="518"/>
      <c r="B1268" s="518"/>
      <c r="C1268" s="23" t="s">
        <v>479</v>
      </c>
      <c r="D1268" s="24">
        <v>2</v>
      </c>
      <c r="E1268" s="25">
        <v>745.07999999999993</v>
      </c>
    </row>
    <row r="1269" spans="1:5">
      <c r="A1269" s="518"/>
      <c r="B1269" s="518"/>
      <c r="C1269" s="23" t="s">
        <v>507</v>
      </c>
      <c r="D1269" s="24">
        <v>6</v>
      </c>
      <c r="E1269" s="25">
        <v>3090.72</v>
      </c>
    </row>
    <row r="1270" spans="1:5">
      <c r="A1270" s="518"/>
      <c r="B1270" s="518"/>
      <c r="C1270" s="23" t="s">
        <v>474</v>
      </c>
      <c r="D1270" s="24">
        <v>76</v>
      </c>
      <c r="E1270" s="25">
        <v>88470.080000000104</v>
      </c>
    </row>
    <row r="1271" spans="1:5">
      <c r="A1271" s="518"/>
      <c r="B1271" s="519"/>
      <c r="C1271" s="23" t="s">
        <v>540</v>
      </c>
      <c r="D1271" s="24">
        <v>2</v>
      </c>
      <c r="E1271" s="25">
        <v>1933.48</v>
      </c>
    </row>
    <row r="1272" spans="1:5">
      <c r="A1272" s="518"/>
      <c r="B1272" s="513" t="s">
        <v>690</v>
      </c>
      <c r="C1272" s="514"/>
      <c r="D1272" s="21">
        <v>235</v>
      </c>
      <c r="E1272" s="29">
        <v>262742.00000000012</v>
      </c>
    </row>
    <row r="1273" spans="1:5">
      <c r="A1273" s="518"/>
      <c r="B1273" s="517" t="s">
        <v>199</v>
      </c>
      <c r="C1273" s="23" t="s">
        <v>419</v>
      </c>
      <c r="D1273" s="24">
        <v>1</v>
      </c>
      <c r="E1273" s="25">
        <v>1391.54</v>
      </c>
    </row>
    <row r="1274" spans="1:5">
      <c r="A1274" s="518"/>
      <c r="B1274" s="518"/>
      <c r="C1274" s="23" t="s">
        <v>491</v>
      </c>
      <c r="D1274" s="86">
        <v>1</v>
      </c>
      <c r="E1274" s="87">
        <v>643</v>
      </c>
    </row>
    <row r="1275" spans="1:5">
      <c r="A1275" s="518"/>
      <c r="B1275" s="519"/>
      <c r="C1275" s="23" t="s">
        <v>436</v>
      </c>
      <c r="D1275" s="24">
        <v>1</v>
      </c>
      <c r="E1275" s="25">
        <v>852.04</v>
      </c>
    </row>
    <row r="1276" spans="1:5">
      <c r="A1276" s="518"/>
      <c r="B1276" s="513" t="s">
        <v>691</v>
      </c>
      <c r="C1276" s="514"/>
      <c r="D1276" s="21">
        <v>3</v>
      </c>
      <c r="E1276" s="29">
        <v>2886.58</v>
      </c>
    </row>
    <row r="1277" spans="1:5">
      <c r="A1277" s="518"/>
      <c r="B1277" s="517" t="s">
        <v>385</v>
      </c>
      <c r="C1277" s="23" t="s">
        <v>463</v>
      </c>
      <c r="D1277" s="24">
        <v>3</v>
      </c>
      <c r="E1277" s="25">
        <v>2089.08</v>
      </c>
    </row>
    <row r="1278" spans="1:5">
      <c r="A1278" s="518"/>
      <c r="B1278" s="518"/>
      <c r="C1278" s="23" t="s">
        <v>464</v>
      </c>
      <c r="D1278" s="24">
        <v>3</v>
      </c>
      <c r="E1278" s="25">
        <v>2023.3200000000002</v>
      </c>
    </row>
    <row r="1279" spans="1:5">
      <c r="A1279" s="518"/>
      <c r="B1279" s="518"/>
      <c r="C1279" s="23" t="s">
        <v>419</v>
      </c>
      <c r="D1279" s="24">
        <v>1</v>
      </c>
      <c r="E1279" s="25">
        <v>1391.54</v>
      </c>
    </row>
    <row r="1280" spans="1:5">
      <c r="A1280" s="518"/>
      <c r="B1280" s="518"/>
      <c r="C1280" s="23" t="s">
        <v>441</v>
      </c>
      <c r="D1280" s="24">
        <v>2</v>
      </c>
      <c r="E1280" s="25">
        <v>90</v>
      </c>
    </row>
    <row r="1281" spans="1:5">
      <c r="A1281" s="518"/>
      <c r="B1281" s="518"/>
      <c r="C1281" s="23" t="s">
        <v>436</v>
      </c>
      <c r="D1281" s="24">
        <v>2</v>
      </c>
      <c r="E1281" s="25">
        <v>1704.08</v>
      </c>
    </row>
    <row r="1282" spans="1:5">
      <c r="A1282" s="518"/>
      <c r="B1282" s="518"/>
      <c r="C1282" s="23" t="s">
        <v>422</v>
      </c>
      <c r="D1282" s="24">
        <v>10</v>
      </c>
      <c r="E1282" s="25">
        <v>8910.2000000000025</v>
      </c>
    </row>
    <row r="1283" spans="1:5">
      <c r="A1283" s="518"/>
      <c r="B1283" s="518"/>
      <c r="C1283" s="23" t="s">
        <v>437</v>
      </c>
      <c r="D1283" s="24">
        <v>8</v>
      </c>
      <c r="E1283" s="25">
        <v>6959.8399999999983</v>
      </c>
    </row>
    <row r="1284" spans="1:5">
      <c r="A1284" s="518"/>
      <c r="B1284" s="518"/>
      <c r="C1284" s="23" t="s">
        <v>425</v>
      </c>
      <c r="D1284" s="24">
        <v>33</v>
      </c>
      <c r="E1284" s="25">
        <v>11187.660000000009</v>
      </c>
    </row>
    <row r="1285" spans="1:5">
      <c r="A1285" s="518"/>
      <c r="B1285" s="518"/>
      <c r="C1285" s="23" t="s">
        <v>426</v>
      </c>
      <c r="D1285" s="24">
        <v>5</v>
      </c>
      <c r="E1285" s="25">
        <v>5289.4000000000005</v>
      </c>
    </row>
    <row r="1286" spans="1:5">
      <c r="A1286" s="518"/>
      <c r="B1286" s="518"/>
      <c r="C1286" s="23" t="s">
        <v>455</v>
      </c>
      <c r="D1286" s="24">
        <v>1</v>
      </c>
      <c r="E1286" s="25">
        <v>438.24</v>
      </c>
    </row>
    <row r="1287" spans="1:5">
      <c r="A1287" s="518"/>
      <c r="B1287" s="518"/>
      <c r="C1287" s="23" t="s">
        <v>427</v>
      </c>
      <c r="D1287" s="24">
        <v>2</v>
      </c>
      <c r="E1287" s="25">
        <v>4006.84</v>
      </c>
    </row>
    <row r="1288" spans="1:5">
      <c r="A1288" s="518"/>
      <c r="B1288" s="518"/>
      <c r="C1288" s="23" t="s">
        <v>444</v>
      </c>
      <c r="D1288" s="24">
        <v>1</v>
      </c>
      <c r="E1288" s="25">
        <v>1157.78</v>
      </c>
    </row>
    <row r="1289" spans="1:5">
      <c r="A1289" s="518"/>
      <c r="B1289" s="518"/>
      <c r="C1289" s="23" t="s">
        <v>598</v>
      </c>
      <c r="D1289" s="24">
        <v>1</v>
      </c>
      <c r="E1289" s="25">
        <v>618.15</v>
      </c>
    </row>
    <row r="1290" spans="1:5">
      <c r="A1290" s="518"/>
      <c r="B1290" s="518"/>
      <c r="C1290" s="23" t="s">
        <v>474</v>
      </c>
      <c r="D1290" s="24">
        <v>1</v>
      </c>
      <c r="E1290" s="25">
        <v>1164.08</v>
      </c>
    </row>
    <row r="1291" spans="1:5">
      <c r="A1291" s="518"/>
      <c r="B1291" s="519"/>
      <c r="C1291" s="23" t="s">
        <v>430</v>
      </c>
      <c r="D1291" s="24">
        <v>3</v>
      </c>
      <c r="E1291" s="25">
        <v>919.41000000000008</v>
      </c>
    </row>
    <row r="1292" spans="1:5">
      <c r="A1292" s="518"/>
      <c r="B1292" s="513" t="s">
        <v>692</v>
      </c>
      <c r="C1292" s="514"/>
      <c r="D1292" s="21">
        <v>76</v>
      </c>
      <c r="E1292" s="29">
        <v>47949.620000000017</v>
      </c>
    </row>
    <row r="1293" spans="1:5">
      <c r="A1293" s="518"/>
      <c r="B1293" s="517" t="s">
        <v>200</v>
      </c>
      <c r="C1293" s="23" t="s">
        <v>457</v>
      </c>
      <c r="D1293" s="24">
        <v>3</v>
      </c>
      <c r="E1293" s="25">
        <v>1417.29</v>
      </c>
    </row>
    <row r="1294" spans="1:5">
      <c r="A1294" s="518"/>
      <c r="B1294" s="518"/>
      <c r="C1294" s="23" t="s">
        <v>420</v>
      </c>
      <c r="D1294" s="24">
        <v>3</v>
      </c>
      <c r="E1294" s="25">
        <v>1895.6399999999999</v>
      </c>
    </row>
    <row r="1295" spans="1:5">
      <c r="A1295" s="518"/>
      <c r="B1295" s="519"/>
      <c r="C1295" s="23" t="s">
        <v>425</v>
      </c>
      <c r="D1295" s="24">
        <v>10</v>
      </c>
      <c r="E1295" s="25">
        <v>3390.2</v>
      </c>
    </row>
    <row r="1296" spans="1:5">
      <c r="A1296" s="519"/>
      <c r="B1296" s="513" t="s">
        <v>693</v>
      </c>
      <c r="C1296" s="514"/>
      <c r="D1296" s="21">
        <v>16</v>
      </c>
      <c r="E1296" s="29">
        <v>6703.1299999999992</v>
      </c>
    </row>
    <row r="1297" spans="1:5">
      <c r="A1297" s="513" t="s">
        <v>201</v>
      </c>
      <c r="B1297" s="527"/>
      <c r="C1297" s="514"/>
      <c r="D1297" s="21">
        <v>552</v>
      </c>
      <c r="E1297" s="29">
        <v>528569.82000000018</v>
      </c>
    </row>
    <row r="1298" spans="1:5">
      <c r="A1298" s="517" t="s">
        <v>202</v>
      </c>
      <c r="B1298" s="45" t="s">
        <v>386</v>
      </c>
      <c r="C1298" s="23" t="s">
        <v>483</v>
      </c>
      <c r="D1298" s="86">
        <v>10</v>
      </c>
      <c r="E1298" s="87">
        <v>4430</v>
      </c>
    </row>
    <row r="1299" spans="1:5">
      <c r="A1299" s="518"/>
      <c r="B1299" s="513" t="s">
        <v>694</v>
      </c>
      <c r="C1299" s="514"/>
      <c r="D1299" s="21">
        <v>10</v>
      </c>
      <c r="E1299" s="29">
        <v>4430</v>
      </c>
    </row>
    <row r="1300" spans="1:5">
      <c r="A1300" s="518"/>
      <c r="B1300" s="517" t="s">
        <v>203</v>
      </c>
      <c r="C1300" s="26" t="s">
        <v>463</v>
      </c>
      <c r="D1300" s="27">
        <v>2</v>
      </c>
      <c r="E1300" s="28">
        <v>1392.72</v>
      </c>
    </row>
    <row r="1301" spans="1:5">
      <c r="A1301" s="518"/>
      <c r="B1301" s="518"/>
      <c r="C1301" s="26" t="s">
        <v>419</v>
      </c>
      <c r="D1301" s="27">
        <v>189</v>
      </c>
      <c r="E1301" s="28">
        <v>263001.06000000046</v>
      </c>
    </row>
    <row r="1302" spans="1:5">
      <c r="A1302" s="518"/>
      <c r="B1302" s="518"/>
      <c r="C1302" s="26" t="s">
        <v>449</v>
      </c>
      <c r="D1302" s="27">
        <v>9</v>
      </c>
      <c r="E1302" s="28">
        <v>12474.900000000001</v>
      </c>
    </row>
    <row r="1303" spans="1:5">
      <c r="A1303" s="518"/>
      <c r="B1303" s="518"/>
      <c r="C1303" s="26" t="s">
        <v>519</v>
      </c>
      <c r="D1303" s="27">
        <v>1</v>
      </c>
      <c r="E1303" s="28">
        <v>143.72</v>
      </c>
    </row>
    <row r="1304" spans="1:5">
      <c r="A1304" s="518"/>
      <c r="B1304" s="518"/>
      <c r="C1304" s="26" t="s">
        <v>618</v>
      </c>
      <c r="D1304" s="27">
        <v>3</v>
      </c>
      <c r="E1304" s="28">
        <v>677.58</v>
      </c>
    </row>
    <row r="1305" spans="1:5">
      <c r="A1305" s="518"/>
      <c r="B1305" s="518"/>
      <c r="C1305" s="26" t="s">
        <v>491</v>
      </c>
      <c r="D1305" s="118">
        <v>11</v>
      </c>
      <c r="E1305" s="95">
        <v>7073</v>
      </c>
    </row>
    <row r="1306" spans="1:5">
      <c r="A1306" s="518"/>
      <c r="B1306" s="518"/>
      <c r="C1306" s="26" t="s">
        <v>492</v>
      </c>
      <c r="D1306" s="27">
        <v>1</v>
      </c>
      <c r="E1306" s="28">
        <v>508.24</v>
      </c>
    </row>
    <row r="1307" spans="1:5">
      <c r="A1307" s="518"/>
      <c r="B1307" s="518"/>
      <c r="C1307" s="89" t="s">
        <v>442</v>
      </c>
      <c r="D1307" s="27">
        <v>1</v>
      </c>
      <c r="E1307" s="28">
        <v>90</v>
      </c>
    </row>
    <row r="1308" spans="1:5">
      <c r="A1308" s="518"/>
      <c r="B1308" s="518"/>
      <c r="C1308" s="26" t="s">
        <v>420</v>
      </c>
      <c r="D1308" s="27">
        <v>10</v>
      </c>
      <c r="E1308" s="28">
        <v>6318.8</v>
      </c>
    </row>
    <row r="1309" spans="1:5">
      <c r="A1309" s="518"/>
      <c r="B1309" s="518"/>
      <c r="C1309" s="26" t="s">
        <v>433</v>
      </c>
      <c r="D1309" s="27">
        <v>10</v>
      </c>
      <c r="E1309" s="28">
        <v>11197.4</v>
      </c>
    </row>
    <row r="1310" spans="1:5">
      <c r="A1310" s="518"/>
      <c r="B1310" s="518"/>
      <c r="C1310" s="26" t="s">
        <v>528</v>
      </c>
      <c r="D1310" s="27">
        <v>7</v>
      </c>
      <c r="E1310" s="28">
        <v>5061.5600000000004</v>
      </c>
    </row>
    <row r="1311" spans="1:5">
      <c r="A1311" s="518"/>
      <c r="B1311" s="518"/>
      <c r="C1311" s="26" t="s">
        <v>421</v>
      </c>
      <c r="D1311" s="27">
        <v>5</v>
      </c>
      <c r="E1311" s="28">
        <v>5399.2000000000007</v>
      </c>
    </row>
    <row r="1312" spans="1:5">
      <c r="A1312" s="518"/>
      <c r="B1312" s="518"/>
      <c r="C1312" s="26" t="s">
        <v>436</v>
      </c>
      <c r="D1312" s="27">
        <v>46</v>
      </c>
      <c r="E1312" s="28">
        <v>39193.840000000026</v>
      </c>
    </row>
    <row r="1313" spans="1:5">
      <c r="A1313" s="518"/>
      <c r="B1313" s="518"/>
      <c r="C1313" s="26" t="s">
        <v>422</v>
      </c>
      <c r="D1313" s="27">
        <v>160</v>
      </c>
      <c r="E1313" s="28">
        <v>142563.20000000007</v>
      </c>
    </row>
    <row r="1314" spans="1:5">
      <c r="A1314" s="518"/>
      <c r="B1314" s="518"/>
      <c r="C1314" s="26" t="s">
        <v>437</v>
      </c>
      <c r="D1314" s="27">
        <v>90</v>
      </c>
      <c r="E1314" s="28">
        <v>78298.200000000055</v>
      </c>
    </row>
    <row r="1315" spans="1:5">
      <c r="A1315" s="518"/>
      <c r="B1315" s="518"/>
      <c r="C1315" s="26" t="s">
        <v>424</v>
      </c>
      <c r="D1315" s="27">
        <v>59</v>
      </c>
      <c r="E1315" s="28">
        <v>74815.539999999935</v>
      </c>
    </row>
    <row r="1316" spans="1:5">
      <c r="A1316" s="518"/>
      <c r="B1316" s="518"/>
      <c r="C1316" s="26" t="s">
        <v>425</v>
      </c>
      <c r="D1316" s="27">
        <v>1</v>
      </c>
      <c r="E1316" s="28">
        <v>339.02</v>
      </c>
    </row>
    <row r="1317" spans="1:5">
      <c r="A1317" s="518"/>
      <c r="B1317" s="518"/>
      <c r="C1317" s="26" t="s">
        <v>495</v>
      </c>
      <c r="D1317" s="27">
        <v>1</v>
      </c>
      <c r="E1317" s="28">
        <v>306.58</v>
      </c>
    </row>
    <row r="1318" spans="1:5">
      <c r="A1318" s="518"/>
      <c r="B1318" s="518"/>
      <c r="C1318" s="26" t="s">
        <v>426</v>
      </c>
      <c r="D1318" s="27">
        <v>2</v>
      </c>
      <c r="E1318" s="28">
        <v>2115.7600000000002</v>
      </c>
    </row>
    <row r="1319" spans="1:5">
      <c r="A1319" s="518"/>
      <c r="B1319" s="518"/>
      <c r="C1319" s="26" t="s">
        <v>531</v>
      </c>
      <c r="D1319" s="27">
        <v>2</v>
      </c>
      <c r="E1319" s="28">
        <v>3414.6</v>
      </c>
    </row>
    <row r="1320" spans="1:5">
      <c r="A1320" s="518"/>
      <c r="B1320" s="518"/>
      <c r="C1320" s="26" t="s">
        <v>589</v>
      </c>
      <c r="D1320" s="27">
        <v>1</v>
      </c>
      <c r="E1320" s="28">
        <v>720.14</v>
      </c>
    </row>
    <row r="1321" spans="1:5">
      <c r="A1321" s="518"/>
      <c r="B1321" s="518"/>
      <c r="C1321" s="26" t="s">
        <v>532</v>
      </c>
      <c r="D1321" s="27">
        <v>51</v>
      </c>
      <c r="E1321" s="28">
        <v>18360</v>
      </c>
    </row>
    <row r="1322" spans="1:5">
      <c r="A1322" s="518"/>
      <c r="B1322" s="518"/>
      <c r="C1322" s="26" t="s">
        <v>455</v>
      </c>
      <c r="D1322" s="27">
        <v>14</v>
      </c>
      <c r="E1322" s="28">
        <v>6135.3599999999979</v>
      </c>
    </row>
    <row r="1323" spans="1:5">
      <c r="A1323" s="518"/>
      <c r="B1323" s="518"/>
      <c r="C1323" s="26" t="s">
        <v>427</v>
      </c>
      <c r="D1323" s="27">
        <v>1</v>
      </c>
      <c r="E1323" s="28">
        <v>2003.42</v>
      </c>
    </row>
    <row r="1324" spans="1:5">
      <c r="A1324" s="518"/>
      <c r="B1324" s="518"/>
      <c r="C1324" s="26" t="s">
        <v>598</v>
      </c>
      <c r="D1324" s="27">
        <v>12</v>
      </c>
      <c r="E1324" s="28">
        <v>7417.7999999999984</v>
      </c>
    </row>
    <row r="1325" spans="1:5">
      <c r="A1325" s="518"/>
      <c r="B1325" s="518"/>
      <c r="C1325" s="26" t="s">
        <v>439</v>
      </c>
      <c r="D1325" s="27">
        <v>19</v>
      </c>
      <c r="E1325" s="28">
        <v>17152.059999999998</v>
      </c>
    </row>
    <row r="1326" spans="1:5">
      <c r="A1326" s="518"/>
      <c r="B1326" s="518"/>
      <c r="C1326" s="26" t="s">
        <v>474</v>
      </c>
      <c r="D1326" s="27">
        <v>2</v>
      </c>
      <c r="E1326" s="28">
        <v>2328.16</v>
      </c>
    </row>
    <row r="1327" spans="1:5">
      <c r="A1327" s="518"/>
      <c r="B1327" s="518"/>
      <c r="C1327" s="26" t="s">
        <v>540</v>
      </c>
      <c r="D1327" s="27">
        <v>5</v>
      </c>
      <c r="E1327" s="28">
        <v>4833.7</v>
      </c>
    </row>
    <row r="1328" spans="1:5">
      <c r="A1328" s="518"/>
      <c r="B1328" s="518"/>
      <c r="C1328" s="26" t="s">
        <v>541</v>
      </c>
      <c r="D1328" s="27">
        <v>1</v>
      </c>
      <c r="E1328" s="28">
        <v>410.75</v>
      </c>
    </row>
    <row r="1329" spans="1:5">
      <c r="A1329" s="518"/>
      <c r="B1329" s="518"/>
      <c r="C1329" s="26" t="s">
        <v>695</v>
      </c>
      <c r="D1329" s="27">
        <v>2</v>
      </c>
      <c r="E1329" s="28">
        <v>1279.6799999999998</v>
      </c>
    </row>
    <row r="1330" spans="1:5">
      <c r="A1330" s="518"/>
      <c r="B1330" s="518"/>
      <c r="C1330" s="26" t="s">
        <v>430</v>
      </c>
      <c r="D1330" s="27">
        <v>12</v>
      </c>
      <c r="E1330" s="28">
        <v>3677.6400000000012</v>
      </c>
    </row>
    <row r="1331" spans="1:5">
      <c r="A1331" s="518"/>
      <c r="B1331" s="519"/>
      <c r="C1331" s="26" t="s">
        <v>542</v>
      </c>
      <c r="D1331" s="27">
        <v>2</v>
      </c>
      <c r="E1331" s="28">
        <v>762.16</v>
      </c>
    </row>
    <row r="1332" spans="1:5">
      <c r="A1332" s="518"/>
      <c r="B1332" s="513" t="s">
        <v>696</v>
      </c>
      <c r="C1332" s="514"/>
      <c r="D1332" s="21">
        <v>732</v>
      </c>
      <c r="E1332" s="29">
        <f>SUM(E1300:E1331)</f>
        <v>719465.79000000074</v>
      </c>
    </row>
    <row r="1333" spans="1:5">
      <c r="A1333" s="518"/>
      <c r="B1333" s="517" t="s">
        <v>204</v>
      </c>
      <c r="C1333" s="23" t="s">
        <v>463</v>
      </c>
      <c r="D1333" s="24">
        <v>1</v>
      </c>
      <c r="E1333" s="25">
        <v>696.36</v>
      </c>
    </row>
    <row r="1334" spans="1:5">
      <c r="A1334" s="518"/>
      <c r="B1334" s="518"/>
      <c r="C1334" s="23" t="s">
        <v>418</v>
      </c>
      <c r="D1334" s="24">
        <v>4</v>
      </c>
      <c r="E1334" s="25">
        <v>2452.56</v>
      </c>
    </row>
    <row r="1335" spans="1:5">
      <c r="A1335" s="518"/>
      <c r="B1335" s="518"/>
      <c r="C1335" s="23" t="s">
        <v>464</v>
      </c>
      <c r="D1335" s="24">
        <v>6</v>
      </c>
      <c r="E1335" s="25">
        <v>4046.6400000000003</v>
      </c>
    </row>
    <row r="1336" spans="1:5">
      <c r="A1336" s="518"/>
      <c r="B1336" s="518"/>
      <c r="C1336" s="23" t="s">
        <v>466</v>
      </c>
      <c r="D1336" s="24">
        <v>4</v>
      </c>
      <c r="E1336" s="25">
        <v>9238.7199999999993</v>
      </c>
    </row>
    <row r="1337" spans="1:5">
      <c r="A1337" s="518"/>
      <c r="B1337" s="518"/>
      <c r="C1337" s="23" t="s">
        <v>419</v>
      </c>
      <c r="D1337" s="24">
        <v>3</v>
      </c>
      <c r="E1337" s="25">
        <v>4174.62</v>
      </c>
    </row>
    <row r="1338" spans="1:5">
      <c r="A1338" s="518"/>
      <c r="B1338" s="518"/>
      <c r="C1338" s="23" t="s">
        <v>449</v>
      </c>
      <c r="D1338" s="24">
        <v>6</v>
      </c>
      <c r="E1338" s="25">
        <v>8316.6</v>
      </c>
    </row>
    <row r="1339" spans="1:5">
      <c r="A1339" s="518"/>
      <c r="B1339" s="518"/>
      <c r="C1339" s="23" t="s">
        <v>421</v>
      </c>
      <c r="D1339" s="24">
        <v>3</v>
      </c>
      <c r="E1339" s="25">
        <v>3239.5200000000004</v>
      </c>
    </row>
    <row r="1340" spans="1:5">
      <c r="A1340" s="518"/>
      <c r="B1340" s="518"/>
      <c r="C1340" s="23" t="s">
        <v>436</v>
      </c>
      <c r="D1340" s="24">
        <v>4</v>
      </c>
      <c r="E1340" s="25">
        <v>3408.16</v>
      </c>
    </row>
    <row r="1341" spans="1:5">
      <c r="A1341" s="518"/>
      <c r="B1341" s="518"/>
      <c r="C1341" s="23" t="s">
        <v>422</v>
      </c>
      <c r="D1341" s="24">
        <v>3</v>
      </c>
      <c r="E1341" s="25">
        <v>2673.06</v>
      </c>
    </row>
    <row r="1342" spans="1:5">
      <c r="A1342" s="518"/>
      <c r="B1342" s="518"/>
      <c r="C1342" s="23" t="s">
        <v>437</v>
      </c>
      <c r="D1342" s="24">
        <v>7</v>
      </c>
      <c r="E1342" s="25">
        <v>6089.8599999999988</v>
      </c>
    </row>
    <row r="1343" spans="1:5">
      <c r="A1343" s="518"/>
      <c r="B1343" s="518"/>
      <c r="C1343" s="23" t="s">
        <v>423</v>
      </c>
      <c r="D1343" s="24">
        <v>1</v>
      </c>
      <c r="E1343" s="25">
        <v>920.16000000000008</v>
      </c>
    </row>
    <row r="1344" spans="1:5">
      <c r="A1344" s="518"/>
      <c r="B1344" s="518"/>
      <c r="C1344" s="23" t="s">
        <v>424</v>
      </c>
      <c r="D1344" s="24">
        <v>5</v>
      </c>
      <c r="E1344" s="25">
        <v>6340.2999999999993</v>
      </c>
    </row>
    <row r="1345" spans="1:5">
      <c r="A1345" s="518"/>
      <c r="B1345" s="518"/>
      <c r="C1345" s="23" t="s">
        <v>453</v>
      </c>
      <c r="D1345" s="24">
        <v>3</v>
      </c>
      <c r="E1345" s="25">
        <v>2624.76</v>
      </c>
    </row>
    <row r="1346" spans="1:5">
      <c r="A1346" s="518"/>
      <c r="B1346" s="518"/>
      <c r="C1346" s="23" t="s">
        <v>532</v>
      </c>
      <c r="D1346" s="24">
        <v>1</v>
      </c>
      <c r="E1346" s="25">
        <v>360</v>
      </c>
    </row>
    <row r="1347" spans="1:5">
      <c r="A1347" s="518"/>
      <c r="B1347" s="518"/>
      <c r="C1347" s="23" t="s">
        <v>533</v>
      </c>
      <c r="D1347" s="24">
        <v>2</v>
      </c>
      <c r="E1347" s="25">
        <v>1028.3399999999999</v>
      </c>
    </row>
    <row r="1348" spans="1:5">
      <c r="A1348" s="518"/>
      <c r="B1348" s="518"/>
      <c r="C1348" s="23" t="s">
        <v>439</v>
      </c>
      <c r="D1348" s="24">
        <v>1</v>
      </c>
      <c r="E1348" s="25">
        <v>902.74</v>
      </c>
    </row>
    <row r="1349" spans="1:5">
      <c r="A1349" s="518"/>
      <c r="B1349" s="518"/>
      <c r="C1349" s="23" t="s">
        <v>474</v>
      </c>
      <c r="D1349" s="24">
        <v>2</v>
      </c>
      <c r="E1349" s="25">
        <v>2328.16</v>
      </c>
    </row>
    <row r="1350" spans="1:5">
      <c r="A1350" s="518"/>
      <c r="B1350" s="519"/>
      <c r="C1350" s="23" t="s">
        <v>540</v>
      </c>
      <c r="D1350" s="24">
        <v>2</v>
      </c>
      <c r="E1350" s="25">
        <v>1933.48</v>
      </c>
    </row>
    <row r="1351" spans="1:5">
      <c r="A1351" s="518"/>
      <c r="B1351" s="513" t="s">
        <v>697</v>
      </c>
      <c r="C1351" s="514"/>
      <c r="D1351" s="21">
        <v>58</v>
      </c>
      <c r="E1351" s="29">
        <v>60774.04</v>
      </c>
    </row>
    <row r="1352" spans="1:5">
      <c r="A1352" s="518"/>
      <c r="B1352" s="517" t="s">
        <v>205</v>
      </c>
      <c r="C1352" s="23" t="s">
        <v>419</v>
      </c>
      <c r="D1352" s="24">
        <v>5</v>
      </c>
      <c r="E1352" s="25">
        <v>6957.7</v>
      </c>
    </row>
    <row r="1353" spans="1:5">
      <c r="A1353" s="518"/>
      <c r="B1353" s="518"/>
      <c r="C1353" s="23" t="s">
        <v>483</v>
      </c>
      <c r="D1353" s="86">
        <v>14</v>
      </c>
      <c r="E1353" s="87">
        <v>6202</v>
      </c>
    </row>
    <row r="1354" spans="1:5">
      <c r="A1354" s="518"/>
      <c r="B1354" s="518"/>
      <c r="C1354" s="23" t="s">
        <v>420</v>
      </c>
      <c r="D1354" s="24">
        <v>4</v>
      </c>
      <c r="E1354" s="25">
        <v>2527.52</v>
      </c>
    </row>
    <row r="1355" spans="1:5">
      <c r="A1355" s="518"/>
      <c r="B1355" s="518"/>
      <c r="C1355" s="23" t="s">
        <v>422</v>
      </c>
      <c r="D1355" s="24">
        <v>8</v>
      </c>
      <c r="E1355" s="25">
        <v>7128.1600000000017</v>
      </c>
    </row>
    <row r="1356" spans="1:5">
      <c r="A1356" s="518"/>
      <c r="B1356" s="518"/>
      <c r="C1356" s="23" t="s">
        <v>437</v>
      </c>
      <c r="D1356" s="24">
        <v>3</v>
      </c>
      <c r="E1356" s="25">
        <v>2609.94</v>
      </c>
    </row>
    <row r="1357" spans="1:5">
      <c r="A1357" s="518"/>
      <c r="B1357" s="518"/>
      <c r="C1357" s="23" t="s">
        <v>455</v>
      </c>
      <c r="D1357" s="24">
        <v>4</v>
      </c>
      <c r="E1357" s="25">
        <v>1752.96</v>
      </c>
    </row>
    <row r="1358" spans="1:5">
      <c r="A1358" s="518"/>
      <c r="B1358" s="518"/>
      <c r="C1358" s="23" t="s">
        <v>427</v>
      </c>
      <c r="D1358" s="24">
        <v>2</v>
      </c>
      <c r="E1358" s="25">
        <v>4006.84</v>
      </c>
    </row>
    <row r="1359" spans="1:5">
      <c r="A1359" s="518"/>
      <c r="B1359" s="518"/>
      <c r="C1359" s="23" t="s">
        <v>698</v>
      </c>
      <c r="D1359" s="24">
        <v>1</v>
      </c>
      <c r="E1359" s="25">
        <v>192.6</v>
      </c>
    </row>
    <row r="1360" spans="1:5">
      <c r="A1360" s="518"/>
      <c r="B1360" s="519"/>
      <c r="C1360" s="23" t="s">
        <v>504</v>
      </c>
      <c r="D1360" s="24">
        <v>1</v>
      </c>
      <c r="E1360" s="25">
        <v>757.4</v>
      </c>
    </row>
    <row r="1361" spans="1:7">
      <c r="A1361" s="518"/>
      <c r="B1361" s="513" t="s">
        <v>699</v>
      </c>
      <c r="C1361" s="514"/>
      <c r="D1361" s="21">
        <v>42</v>
      </c>
      <c r="E1361" s="29">
        <v>32135.120000000003</v>
      </c>
    </row>
    <row r="1362" spans="1:7">
      <c r="A1362" s="518"/>
      <c r="B1362" s="517" t="s">
        <v>206</v>
      </c>
      <c r="C1362" s="23" t="s">
        <v>464</v>
      </c>
      <c r="D1362" s="24">
        <v>2</v>
      </c>
      <c r="E1362" s="25">
        <v>1348.88</v>
      </c>
    </row>
    <row r="1363" spans="1:7">
      <c r="A1363" s="518"/>
      <c r="B1363" s="518"/>
      <c r="C1363" s="23" t="s">
        <v>419</v>
      </c>
      <c r="D1363" s="24">
        <v>1</v>
      </c>
      <c r="E1363" s="25">
        <v>1391.54</v>
      </c>
    </row>
    <row r="1364" spans="1:7">
      <c r="A1364" s="518"/>
      <c r="B1364" s="518"/>
      <c r="C1364" s="23" t="s">
        <v>700</v>
      </c>
      <c r="D1364" s="24">
        <v>1</v>
      </c>
      <c r="E1364" s="25">
        <v>161.19</v>
      </c>
    </row>
    <row r="1365" spans="1:7">
      <c r="A1365" s="518"/>
      <c r="B1365" s="518"/>
      <c r="C1365" s="23" t="s">
        <v>527</v>
      </c>
      <c r="D1365" s="86">
        <v>3</v>
      </c>
      <c r="E1365" s="87">
        <v>1629</v>
      </c>
    </row>
    <row r="1366" spans="1:7">
      <c r="A1366" s="518"/>
      <c r="B1366" s="518"/>
      <c r="C1366" s="23" t="s">
        <v>436</v>
      </c>
      <c r="D1366" s="24">
        <v>2</v>
      </c>
      <c r="E1366" s="25">
        <v>1704.08</v>
      </c>
    </row>
    <row r="1367" spans="1:7">
      <c r="A1367" s="518"/>
      <c r="B1367" s="518"/>
      <c r="C1367" s="23" t="s">
        <v>423</v>
      </c>
      <c r="D1367" s="24">
        <v>1</v>
      </c>
      <c r="E1367" s="25">
        <v>920.16000000000008</v>
      </c>
    </row>
    <row r="1368" spans="1:7">
      <c r="A1368" s="518"/>
      <c r="B1368" s="518"/>
      <c r="C1368" s="23" t="s">
        <v>424</v>
      </c>
      <c r="D1368" s="24">
        <v>2</v>
      </c>
      <c r="E1368" s="25">
        <v>2536.12</v>
      </c>
    </row>
    <row r="1369" spans="1:7">
      <c r="A1369" s="518"/>
      <c r="B1369" s="518"/>
      <c r="C1369" s="23" t="s">
        <v>425</v>
      </c>
      <c r="D1369" s="24">
        <v>1</v>
      </c>
      <c r="E1369" s="25">
        <v>339.02</v>
      </c>
    </row>
    <row r="1370" spans="1:7">
      <c r="A1370" s="518"/>
      <c r="B1370" s="518"/>
      <c r="C1370" s="23" t="s">
        <v>439</v>
      </c>
      <c r="D1370" s="24">
        <v>1</v>
      </c>
      <c r="E1370" s="25">
        <v>902.74</v>
      </c>
    </row>
    <row r="1371" spans="1:7">
      <c r="A1371" s="518"/>
      <c r="B1371" s="519"/>
      <c r="C1371" s="23" t="s">
        <v>446</v>
      </c>
      <c r="D1371" s="24">
        <v>3</v>
      </c>
      <c r="E1371" s="25">
        <v>2108.1000000000004</v>
      </c>
    </row>
    <row r="1372" spans="1:7">
      <c r="A1372" s="519"/>
      <c r="B1372" s="513" t="s">
        <v>701</v>
      </c>
      <c r="C1372" s="514"/>
      <c r="D1372" s="21">
        <v>17</v>
      </c>
      <c r="E1372" s="29">
        <v>13040.830000000002</v>
      </c>
    </row>
    <row r="1373" spans="1:7">
      <c r="A1373" s="513" t="s">
        <v>207</v>
      </c>
      <c r="B1373" s="527"/>
      <c r="C1373" s="514"/>
      <c r="D1373" s="21">
        <v>859</v>
      </c>
      <c r="E1373" s="29">
        <f>E1372+E1361+E1351+E1332+E1299</f>
        <v>829845.78000000073</v>
      </c>
    </row>
    <row r="1374" spans="1:7">
      <c r="A1374" s="517" t="s">
        <v>208</v>
      </c>
      <c r="B1374" s="517" t="s">
        <v>387</v>
      </c>
      <c r="C1374" s="89" t="s">
        <v>548</v>
      </c>
      <c r="D1374" s="27">
        <v>1</v>
      </c>
      <c r="E1374" s="28">
        <v>90</v>
      </c>
    </row>
    <row r="1375" spans="1:7">
      <c r="A1375" s="518"/>
      <c r="B1375" s="519"/>
      <c r="C1375" s="26" t="s">
        <v>483</v>
      </c>
      <c r="D1375" s="118">
        <v>64</v>
      </c>
      <c r="E1375" s="95">
        <v>28352</v>
      </c>
    </row>
    <row r="1376" spans="1:7">
      <c r="A1376" s="518"/>
      <c r="B1376" s="513" t="s">
        <v>702</v>
      </c>
      <c r="C1376" s="514"/>
      <c r="D1376" s="21">
        <v>65</v>
      </c>
      <c r="E1376" s="29">
        <f>SUM(E1374:E1375)</f>
        <v>28442</v>
      </c>
      <c r="G1376" s="88"/>
    </row>
    <row r="1377" spans="1:7">
      <c r="A1377" s="518"/>
      <c r="B1377" s="517" t="s">
        <v>209</v>
      </c>
      <c r="C1377" s="89" t="s">
        <v>548</v>
      </c>
      <c r="D1377" s="27">
        <v>9</v>
      </c>
      <c r="E1377" s="28">
        <f>D1377*90</f>
        <v>810</v>
      </c>
      <c r="F1377" s="88"/>
    </row>
    <row r="1378" spans="1:7">
      <c r="A1378" s="518"/>
      <c r="B1378" s="518"/>
      <c r="C1378" s="23" t="s">
        <v>468</v>
      </c>
      <c r="D1378" s="24">
        <v>1</v>
      </c>
      <c r="E1378" s="25">
        <v>1389.76</v>
      </c>
    </row>
    <row r="1379" spans="1:7">
      <c r="A1379" s="518"/>
      <c r="B1379" s="518"/>
      <c r="C1379" s="23" t="s">
        <v>703</v>
      </c>
      <c r="D1379" s="24">
        <v>2</v>
      </c>
      <c r="E1379" s="25">
        <v>1941.48</v>
      </c>
    </row>
    <row r="1380" spans="1:7">
      <c r="A1380" s="518"/>
      <c r="B1380" s="518"/>
      <c r="C1380" s="23" t="s">
        <v>470</v>
      </c>
      <c r="D1380" s="86">
        <v>1</v>
      </c>
      <c r="E1380" s="87">
        <v>403</v>
      </c>
    </row>
    <row r="1381" spans="1:7">
      <c r="A1381" s="518"/>
      <c r="B1381" s="518"/>
      <c r="C1381" s="23" t="s">
        <v>491</v>
      </c>
      <c r="D1381" s="86">
        <v>2</v>
      </c>
      <c r="E1381" s="87">
        <v>1286</v>
      </c>
    </row>
    <row r="1382" spans="1:7">
      <c r="A1382" s="518"/>
      <c r="B1382" s="519"/>
      <c r="C1382" s="23" t="s">
        <v>425</v>
      </c>
      <c r="D1382" s="24">
        <v>57</v>
      </c>
      <c r="E1382" s="25">
        <v>19324.140000000018</v>
      </c>
    </row>
    <row r="1383" spans="1:7">
      <c r="A1383" s="518"/>
      <c r="B1383" s="513" t="s">
        <v>704</v>
      </c>
      <c r="C1383" s="514"/>
      <c r="D1383" s="21">
        <f>SUM(D1377:D1382)</f>
        <v>72</v>
      </c>
      <c r="E1383" s="29">
        <f>SUM(E1377:E1382)</f>
        <v>25154.380000000019</v>
      </c>
      <c r="G1383" s="88"/>
    </row>
    <row r="1384" spans="1:7">
      <c r="A1384" s="518"/>
      <c r="B1384" s="517" t="s">
        <v>210</v>
      </c>
      <c r="C1384" s="23" t="s">
        <v>705</v>
      </c>
      <c r="D1384" s="24">
        <v>1</v>
      </c>
      <c r="E1384" s="25">
        <v>3270.54</v>
      </c>
    </row>
    <row r="1385" spans="1:7">
      <c r="A1385" s="518"/>
      <c r="B1385" s="518"/>
      <c r="C1385" s="89" t="s">
        <v>548</v>
      </c>
      <c r="D1385" s="27">
        <v>40</v>
      </c>
      <c r="E1385" s="28">
        <f>D1385*90</f>
        <v>3600</v>
      </c>
      <c r="F1385" s="88"/>
    </row>
    <row r="1386" spans="1:7">
      <c r="A1386" s="518"/>
      <c r="B1386" s="518"/>
      <c r="C1386" s="23" t="s">
        <v>468</v>
      </c>
      <c r="D1386" s="24">
        <v>1</v>
      </c>
      <c r="E1386" s="25">
        <v>1389.76</v>
      </c>
    </row>
    <row r="1387" spans="1:7">
      <c r="A1387" s="518"/>
      <c r="B1387" s="518"/>
      <c r="C1387" s="23" t="s">
        <v>703</v>
      </c>
      <c r="D1387" s="24">
        <v>2</v>
      </c>
      <c r="E1387" s="25">
        <v>1941.48</v>
      </c>
    </row>
    <row r="1388" spans="1:7">
      <c r="A1388" s="518"/>
      <c r="B1388" s="519"/>
      <c r="C1388" s="23" t="s">
        <v>483</v>
      </c>
      <c r="D1388" s="86">
        <v>37</v>
      </c>
      <c r="E1388" s="87">
        <v>16391</v>
      </c>
    </row>
    <row r="1389" spans="1:7">
      <c r="A1389" s="518"/>
      <c r="B1389" s="513" t="s">
        <v>706</v>
      </c>
      <c r="C1389" s="514"/>
      <c r="D1389" s="21">
        <v>81</v>
      </c>
      <c r="E1389" s="29">
        <f>SUM(E1384:E1388)</f>
        <v>26592.78</v>
      </c>
      <c r="G1389" s="88"/>
    </row>
    <row r="1390" spans="1:7">
      <c r="A1390" s="518"/>
      <c r="B1390" s="517" t="s">
        <v>211</v>
      </c>
      <c r="C1390" s="89" t="s">
        <v>548</v>
      </c>
      <c r="D1390" s="79">
        <v>6</v>
      </c>
      <c r="E1390" s="28">
        <f>D1390*90</f>
        <v>540</v>
      </c>
      <c r="F1390" s="88"/>
    </row>
    <row r="1391" spans="1:7">
      <c r="A1391" s="518"/>
      <c r="B1391" s="519"/>
      <c r="C1391" s="23" t="s">
        <v>491</v>
      </c>
      <c r="D1391" s="86">
        <v>40</v>
      </c>
      <c r="E1391" s="87">
        <v>25720</v>
      </c>
    </row>
    <row r="1392" spans="1:7">
      <c r="A1392" s="518"/>
      <c r="B1392" s="513" t="s">
        <v>707</v>
      </c>
      <c r="C1392" s="514"/>
      <c r="D1392" s="21">
        <v>46</v>
      </c>
      <c r="E1392" s="29">
        <f>SUM(E1390:E1391)</f>
        <v>26260</v>
      </c>
      <c r="G1392" s="88"/>
    </row>
    <row r="1393" spans="1:5">
      <c r="A1393" s="518"/>
      <c r="B1393" s="45" t="s">
        <v>212</v>
      </c>
      <c r="C1393" s="23" t="s">
        <v>527</v>
      </c>
      <c r="D1393" s="86">
        <v>221</v>
      </c>
      <c r="E1393" s="87">
        <v>120003</v>
      </c>
    </row>
    <row r="1394" spans="1:5">
      <c r="A1394" s="518"/>
      <c r="B1394" s="513" t="s">
        <v>708</v>
      </c>
      <c r="C1394" s="514"/>
      <c r="D1394" s="21">
        <v>221</v>
      </c>
      <c r="E1394" s="29">
        <v>120003</v>
      </c>
    </row>
    <row r="1395" spans="1:5">
      <c r="A1395" s="518"/>
      <c r="B1395" s="517" t="s">
        <v>388</v>
      </c>
      <c r="C1395" s="23" t="s">
        <v>419</v>
      </c>
      <c r="D1395" s="24">
        <v>1</v>
      </c>
      <c r="E1395" s="25">
        <v>1391.54</v>
      </c>
    </row>
    <row r="1396" spans="1:5">
      <c r="A1396" s="518"/>
      <c r="B1396" s="518"/>
      <c r="C1396" s="23" t="s">
        <v>421</v>
      </c>
      <c r="D1396" s="24">
        <v>1</v>
      </c>
      <c r="E1396" s="25">
        <v>1079.8400000000001</v>
      </c>
    </row>
    <row r="1397" spans="1:5">
      <c r="A1397" s="518"/>
      <c r="B1397" s="518"/>
      <c r="C1397" s="23" t="s">
        <v>436</v>
      </c>
      <c r="D1397" s="24">
        <v>1</v>
      </c>
      <c r="E1397" s="25">
        <v>852.04</v>
      </c>
    </row>
    <row r="1398" spans="1:5">
      <c r="A1398" s="518"/>
      <c r="B1398" s="518"/>
      <c r="C1398" s="23" t="s">
        <v>437</v>
      </c>
      <c r="D1398" s="24">
        <v>5</v>
      </c>
      <c r="E1398" s="25">
        <v>4349.8999999999996</v>
      </c>
    </row>
    <row r="1399" spans="1:5">
      <c r="A1399" s="518"/>
      <c r="B1399" s="518"/>
      <c r="C1399" s="23" t="s">
        <v>425</v>
      </c>
      <c r="D1399" s="24">
        <v>2</v>
      </c>
      <c r="E1399" s="25">
        <v>678.04</v>
      </c>
    </row>
    <row r="1400" spans="1:5">
      <c r="A1400" s="518"/>
      <c r="B1400" s="518"/>
      <c r="C1400" s="23" t="s">
        <v>426</v>
      </c>
      <c r="D1400" s="24">
        <v>1</v>
      </c>
      <c r="E1400" s="25">
        <v>1057.8800000000001</v>
      </c>
    </row>
    <row r="1401" spans="1:5">
      <c r="A1401" s="518"/>
      <c r="B1401" s="518"/>
      <c r="C1401" s="23" t="s">
        <v>439</v>
      </c>
      <c r="D1401" s="24">
        <v>1</v>
      </c>
      <c r="E1401" s="25">
        <v>902.74</v>
      </c>
    </row>
    <row r="1402" spans="1:5">
      <c r="A1402" s="518"/>
      <c r="B1402" s="519"/>
      <c r="C1402" s="23" t="s">
        <v>446</v>
      </c>
      <c r="D1402" s="24">
        <v>3</v>
      </c>
      <c r="E1402" s="25">
        <v>2108.1000000000004</v>
      </c>
    </row>
    <row r="1403" spans="1:5">
      <c r="A1403" s="518"/>
      <c r="B1403" s="513" t="s">
        <v>709</v>
      </c>
      <c r="C1403" s="514"/>
      <c r="D1403" s="21">
        <v>15</v>
      </c>
      <c r="E1403" s="29">
        <v>12420.080000000002</v>
      </c>
    </row>
    <row r="1404" spans="1:5">
      <c r="A1404" s="518"/>
      <c r="B1404" s="517" t="s">
        <v>213</v>
      </c>
      <c r="C1404" s="23" t="s">
        <v>463</v>
      </c>
      <c r="D1404" s="24">
        <v>12</v>
      </c>
      <c r="E1404" s="25">
        <v>8356.3199999999979</v>
      </c>
    </row>
    <row r="1405" spans="1:5">
      <c r="A1405" s="518"/>
      <c r="B1405" s="518"/>
      <c r="C1405" s="23" t="s">
        <v>464</v>
      </c>
      <c r="D1405" s="24">
        <v>6</v>
      </c>
      <c r="E1405" s="25">
        <v>4046.6400000000003</v>
      </c>
    </row>
    <row r="1406" spans="1:5">
      <c r="A1406" s="518"/>
      <c r="B1406" s="518"/>
      <c r="C1406" s="23" t="s">
        <v>449</v>
      </c>
      <c r="D1406" s="24">
        <v>3</v>
      </c>
      <c r="E1406" s="25">
        <v>4158.2999999999993</v>
      </c>
    </row>
    <row r="1407" spans="1:5">
      <c r="A1407" s="518"/>
      <c r="B1407" s="518"/>
      <c r="C1407" s="23" t="s">
        <v>452</v>
      </c>
      <c r="D1407" s="24">
        <v>1</v>
      </c>
      <c r="E1407" s="25">
        <v>1280.75</v>
      </c>
    </row>
    <row r="1408" spans="1:5">
      <c r="A1408" s="518"/>
      <c r="B1408" s="518"/>
      <c r="C1408" s="23" t="s">
        <v>457</v>
      </c>
      <c r="D1408" s="24">
        <v>5</v>
      </c>
      <c r="E1408" s="25">
        <v>2362.15</v>
      </c>
    </row>
    <row r="1409" spans="1:5">
      <c r="A1409" s="518"/>
      <c r="B1409" s="518"/>
      <c r="C1409" s="23" t="s">
        <v>483</v>
      </c>
      <c r="D1409" s="86">
        <v>16</v>
      </c>
      <c r="E1409" s="87">
        <v>7088</v>
      </c>
    </row>
    <row r="1410" spans="1:5">
      <c r="A1410" s="518"/>
      <c r="B1410" s="518"/>
      <c r="C1410" s="23" t="s">
        <v>420</v>
      </c>
      <c r="D1410" s="24">
        <v>3</v>
      </c>
      <c r="E1410" s="25">
        <v>1895.6399999999999</v>
      </c>
    </row>
    <row r="1411" spans="1:5">
      <c r="A1411" s="518"/>
      <c r="B1411" s="518"/>
      <c r="C1411" s="23" t="s">
        <v>421</v>
      </c>
      <c r="D1411" s="24">
        <v>1</v>
      </c>
      <c r="E1411" s="25">
        <v>1079.8400000000001</v>
      </c>
    </row>
    <row r="1412" spans="1:5">
      <c r="A1412" s="518"/>
      <c r="B1412" s="518"/>
      <c r="C1412" s="23" t="s">
        <v>422</v>
      </c>
      <c r="D1412" s="24">
        <v>4</v>
      </c>
      <c r="E1412" s="25">
        <v>3564.08</v>
      </c>
    </row>
    <row r="1413" spans="1:5">
      <c r="A1413" s="518"/>
      <c r="B1413" s="518"/>
      <c r="C1413" s="23" t="s">
        <v>437</v>
      </c>
      <c r="D1413" s="24">
        <v>1</v>
      </c>
      <c r="E1413" s="25">
        <v>869.98</v>
      </c>
    </row>
    <row r="1414" spans="1:5">
      <c r="A1414" s="518"/>
      <c r="B1414" s="518"/>
      <c r="C1414" s="23" t="s">
        <v>424</v>
      </c>
      <c r="D1414" s="24">
        <v>1</v>
      </c>
      <c r="E1414" s="25">
        <v>1268.06</v>
      </c>
    </row>
    <row r="1415" spans="1:5">
      <c r="A1415" s="518"/>
      <c r="B1415" s="518"/>
      <c r="C1415" s="23" t="s">
        <v>425</v>
      </c>
      <c r="D1415" s="24">
        <v>12</v>
      </c>
      <c r="E1415" s="25">
        <v>4068.24</v>
      </c>
    </row>
    <row r="1416" spans="1:5">
      <c r="A1416" s="518"/>
      <c r="B1416" s="518"/>
      <c r="C1416" s="23" t="s">
        <v>648</v>
      </c>
      <c r="D1416" s="24">
        <v>1</v>
      </c>
      <c r="E1416" s="25">
        <v>1514.26</v>
      </c>
    </row>
    <row r="1417" spans="1:5">
      <c r="A1417" s="518"/>
      <c r="B1417" s="518"/>
      <c r="C1417" s="23" t="s">
        <v>426</v>
      </c>
      <c r="D1417" s="24">
        <v>4</v>
      </c>
      <c r="E1417" s="25">
        <v>4231.5200000000004</v>
      </c>
    </row>
    <row r="1418" spans="1:5">
      <c r="A1418" s="518"/>
      <c r="B1418" s="518"/>
      <c r="C1418" s="23" t="s">
        <v>453</v>
      </c>
      <c r="D1418" s="24">
        <v>5</v>
      </c>
      <c r="E1418" s="25">
        <v>4374.6000000000004</v>
      </c>
    </row>
    <row r="1419" spans="1:5">
      <c r="A1419" s="518"/>
      <c r="B1419" s="518"/>
      <c r="C1419" s="23" t="s">
        <v>516</v>
      </c>
      <c r="D1419" s="24">
        <v>1</v>
      </c>
      <c r="E1419" s="25">
        <v>247.46</v>
      </c>
    </row>
    <row r="1420" spans="1:5">
      <c r="A1420" s="518"/>
      <c r="B1420" s="518"/>
      <c r="C1420" s="23" t="s">
        <v>439</v>
      </c>
      <c r="D1420" s="24">
        <v>1</v>
      </c>
      <c r="E1420" s="25">
        <v>902.74</v>
      </c>
    </row>
    <row r="1421" spans="1:5">
      <c r="A1421" s="518"/>
      <c r="B1421" s="518"/>
      <c r="C1421" s="23" t="s">
        <v>479</v>
      </c>
      <c r="D1421" s="24">
        <v>8</v>
      </c>
      <c r="E1421" s="25">
        <v>2980.3199999999997</v>
      </c>
    </row>
    <row r="1422" spans="1:5">
      <c r="A1422" s="518"/>
      <c r="B1422" s="518"/>
      <c r="C1422" s="23" t="s">
        <v>474</v>
      </c>
      <c r="D1422" s="24">
        <v>15</v>
      </c>
      <c r="E1422" s="25">
        <v>17461.199999999997</v>
      </c>
    </row>
    <row r="1423" spans="1:5">
      <c r="A1423" s="518"/>
      <c r="B1423" s="519"/>
      <c r="C1423" s="23" t="s">
        <v>710</v>
      </c>
      <c r="D1423" s="24">
        <v>1</v>
      </c>
      <c r="E1423" s="25">
        <v>315.64999999999998</v>
      </c>
    </row>
    <row r="1424" spans="1:5">
      <c r="A1424" s="518"/>
      <c r="B1424" s="513" t="s">
        <v>711</v>
      </c>
      <c r="C1424" s="514"/>
      <c r="D1424" s="21">
        <v>101</v>
      </c>
      <c r="E1424" s="29">
        <v>72065.749999999985</v>
      </c>
    </row>
    <row r="1425" spans="1:7">
      <c r="A1425" s="518"/>
      <c r="B1425" s="517" t="s">
        <v>389</v>
      </c>
      <c r="C1425" s="89" t="s">
        <v>548</v>
      </c>
      <c r="D1425" s="27">
        <v>3</v>
      </c>
      <c r="E1425" s="28">
        <f>D1425*90</f>
        <v>270</v>
      </c>
      <c r="F1425" s="88"/>
    </row>
    <row r="1426" spans="1:7">
      <c r="A1426" s="518"/>
      <c r="B1426" s="518"/>
      <c r="C1426" s="23" t="s">
        <v>483</v>
      </c>
      <c r="D1426" s="86">
        <v>11</v>
      </c>
      <c r="E1426" s="87">
        <v>4873</v>
      </c>
    </row>
    <row r="1427" spans="1:7">
      <c r="A1427" s="518"/>
      <c r="B1427" s="518"/>
      <c r="C1427" s="23" t="s">
        <v>532</v>
      </c>
      <c r="D1427" s="24">
        <v>1</v>
      </c>
      <c r="E1427" s="25">
        <v>360</v>
      </c>
    </row>
    <row r="1428" spans="1:7">
      <c r="A1428" s="518"/>
      <c r="B1428" s="519"/>
      <c r="C1428" s="23" t="s">
        <v>539</v>
      </c>
      <c r="D1428" s="24">
        <v>3</v>
      </c>
      <c r="E1428" s="25">
        <v>1421.4900000000002</v>
      </c>
    </row>
    <row r="1429" spans="1:7">
      <c r="A1429" s="519"/>
      <c r="B1429" s="513" t="s">
        <v>712</v>
      </c>
      <c r="C1429" s="514"/>
      <c r="D1429" s="21">
        <v>18</v>
      </c>
      <c r="E1429" s="29">
        <f>SUM(E1425:E1428)</f>
        <v>6924.49</v>
      </c>
      <c r="G1429" s="88"/>
    </row>
    <row r="1430" spans="1:7">
      <c r="A1430" s="513" t="s">
        <v>214</v>
      </c>
      <c r="B1430" s="527"/>
      <c r="C1430" s="514"/>
      <c r="D1430" s="21">
        <v>619</v>
      </c>
      <c r="E1430" s="29">
        <f>E1429+E1424+E1403+E1394+E1392+E1389+E1383+E1376</f>
        <v>317862.48</v>
      </c>
    </row>
    <row r="1431" spans="1:7">
      <c r="A1431" s="517" t="s">
        <v>215</v>
      </c>
      <c r="B1431" s="517" t="s">
        <v>390</v>
      </c>
      <c r="C1431" s="23" t="s">
        <v>419</v>
      </c>
      <c r="D1431" s="24">
        <v>8</v>
      </c>
      <c r="E1431" s="25">
        <v>11132.32</v>
      </c>
    </row>
    <row r="1432" spans="1:7">
      <c r="A1432" s="518"/>
      <c r="B1432" s="518"/>
      <c r="C1432" s="23" t="s">
        <v>525</v>
      </c>
      <c r="D1432" s="24">
        <v>2</v>
      </c>
      <c r="E1432" s="25">
        <v>745.06</v>
      </c>
    </row>
    <row r="1433" spans="1:7">
      <c r="A1433" s="518"/>
      <c r="B1433" s="518"/>
      <c r="C1433" s="23" t="s">
        <v>557</v>
      </c>
      <c r="D1433" s="24">
        <v>1</v>
      </c>
      <c r="E1433" s="25">
        <v>449.20000000000005</v>
      </c>
    </row>
    <row r="1434" spans="1:7">
      <c r="A1434" s="518"/>
      <c r="B1434" s="518"/>
      <c r="C1434" s="23" t="s">
        <v>433</v>
      </c>
      <c r="D1434" s="24">
        <v>5</v>
      </c>
      <c r="E1434" s="25">
        <v>5598.7</v>
      </c>
    </row>
    <row r="1435" spans="1:7">
      <c r="A1435" s="518"/>
      <c r="B1435" s="518"/>
      <c r="C1435" s="23" t="s">
        <v>421</v>
      </c>
      <c r="D1435" s="24">
        <v>1</v>
      </c>
      <c r="E1435" s="25">
        <v>1079.8400000000001</v>
      </c>
    </row>
    <row r="1436" spans="1:7">
      <c r="A1436" s="518"/>
      <c r="B1436" s="518"/>
      <c r="C1436" s="23" t="s">
        <v>436</v>
      </c>
      <c r="D1436" s="24">
        <v>2</v>
      </c>
      <c r="E1436" s="25">
        <v>1704.08</v>
      </c>
    </row>
    <row r="1437" spans="1:7">
      <c r="A1437" s="518"/>
      <c r="B1437" s="518"/>
      <c r="C1437" s="23" t="s">
        <v>422</v>
      </c>
      <c r="D1437" s="24">
        <v>6</v>
      </c>
      <c r="E1437" s="25">
        <v>5346.1200000000008</v>
      </c>
    </row>
    <row r="1438" spans="1:7">
      <c r="A1438" s="518"/>
      <c r="B1438" s="518"/>
      <c r="C1438" s="23" t="s">
        <v>437</v>
      </c>
      <c r="D1438" s="24">
        <v>5</v>
      </c>
      <c r="E1438" s="25">
        <v>4349.8999999999996</v>
      </c>
    </row>
    <row r="1439" spans="1:7">
      <c r="A1439" s="518"/>
      <c r="B1439" s="518"/>
      <c r="C1439" s="23" t="s">
        <v>423</v>
      </c>
      <c r="D1439" s="24">
        <v>3</v>
      </c>
      <c r="E1439" s="25">
        <v>2760.4800000000005</v>
      </c>
    </row>
    <row r="1440" spans="1:7">
      <c r="A1440" s="518"/>
      <c r="B1440" s="518"/>
      <c r="C1440" s="23" t="s">
        <v>438</v>
      </c>
      <c r="D1440" s="24">
        <v>1</v>
      </c>
      <c r="E1440" s="25">
        <v>546.04</v>
      </c>
    </row>
    <row r="1441" spans="1:5">
      <c r="A1441" s="518"/>
      <c r="B1441" s="518"/>
      <c r="C1441" s="23" t="s">
        <v>424</v>
      </c>
      <c r="D1441" s="24">
        <v>1</v>
      </c>
      <c r="E1441" s="25">
        <v>1268.06</v>
      </c>
    </row>
    <row r="1442" spans="1:5">
      <c r="A1442" s="518"/>
      <c r="B1442" s="518"/>
      <c r="C1442" s="23" t="s">
        <v>426</v>
      </c>
      <c r="D1442" s="24">
        <v>1</v>
      </c>
      <c r="E1442" s="25">
        <v>1057.8800000000001</v>
      </c>
    </row>
    <row r="1443" spans="1:5">
      <c r="A1443" s="518"/>
      <c r="B1443" s="518"/>
      <c r="C1443" s="23" t="s">
        <v>455</v>
      </c>
      <c r="D1443" s="24">
        <v>1</v>
      </c>
      <c r="E1443" s="25">
        <v>438.24</v>
      </c>
    </row>
    <row r="1444" spans="1:5">
      <c r="A1444" s="518"/>
      <c r="B1444" s="519"/>
      <c r="C1444" s="23" t="s">
        <v>540</v>
      </c>
      <c r="D1444" s="24">
        <v>1</v>
      </c>
      <c r="E1444" s="25">
        <v>966.74</v>
      </c>
    </row>
    <row r="1445" spans="1:5">
      <c r="A1445" s="518"/>
      <c r="B1445" s="513" t="s">
        <v>713</v>
      </c>
      <c r="C1445" s="514"/>
      <c r="D1445" s="21">
        <v>38</v>
      </c>
      <c r="E1445" s="29">
        <v>37442.659999999996</v>
      </c>
    </row>
    <row r="1446" spans="1:5">
      <c r="A1446" s="518"/>
      <c r="B1446" s="517" t="s">
        <v>216</v>
      </c>
      <c r="C1446" s="23" t="s">
        <v>463</v>
      </c>
      <c r="D1446" s="24">
        <v>1</v>
      </c>
      <c r="E1446" s="25">
        <v>696.36</v>
      </c>
    </row>
    <row r="1447" spans="1:5">
      <c r="A1447" s="518"/>
      <c r="B1447" s="518"/>
      <c r="C1447" s="23" t="s">
        <v>418</v>
      </c>
      <c r="D1447" s="24">
        <v>1</v>
      </c>
      <c r="E1447" s="25">
        <v>613.14</v>
      </c>
    </row>
    <row r="1448" spans="1:5">
      <c r="A1448" s="518"/>
      <c r="B1448" s="518"/>
      <c r="C1448" s="23" t="s">
        <v>464</v>
      </c>
      <c r="D1448" s="24">
        <v>1</v>
      </c>
      <c r="E1448" s="25">
        <v>674.44</v>
      </c>
    </row>
    <row r="1449" spans="1:5">
      <c r="A1449" s="518"/>
      <c r="B1449" s="518"/>
      <c r="C1449" s="23" t="s">
        <v>466</v>
      </c>
      <c r="D1449" s="24">
        <v>4</v>
      </c>
      <c r="E1449" s="25">
        <v>9238.7199999999993</v>
      </c>
    </row>
    <row r="1450" spans="1:5">
      <c r="A1450" s="518"/>
      <c r="B1450" s="518"/>
      <c r="C1450" s="23" t="s">
        <v>705</v>
      </c>
      <c r="D1450" s="24">
        <v>1</v>
      </c>
      <c r="E1450" s="25">
        <v>3270.54</v>
      </c>
    </row>
    <row r="1451" spans="1:5">
      <c r="A1451" s="518"/>
      <c r="B1451" s="518"/>
      <c r="C1451" s="23" t="s">
        <v>419</v>
      </c>
      <c r="D1451" s="24">
        <v>6</v>
      </c>
      <c r="E1451" s="25">
        <v>8349.24</v>
      </c>
    </row>
    <row r="1452" spans="1:5">
      <c r="A1452" s="518"/>
      <c r="B1452" s="518"/>
      <c r="C1452" s="23" t="s">
        <v>449</v>
      </c>
      <c r="D1452" s="24">
        <v>1</v>
      </c>
      <c r="E1452" s="25">
        <v>1386.1</v>
      </c>
    </row>
    <row r="1453" spans="1:5">
      <c r="A1453" s="518"/>
      <c r="B1453" s="518"/>
      <c r="C1453" s="23" t="s">
        <v>420</v>
      </c>
      <c r="D1453" s="24">
        <v>4</v>
      </c>
      <c r="E1453" s="25">
        <v>2527.52</v>
      </c>
    </row>
    <row r="1454" spans="1:5">
      <c r="A1454" s="518"/>
      <c r="B1454" s="518"/>
      <c r="C1454" s="23" t="s">
        <v>433</v>
      </c>
      <c r="D1454" s="24">
        <v>1</v>
      </c>
      <c r="E1454" s="25">
        <v>1119.74</v>
      </c>
    </row>
    <row r="1455" spans="1:5">
      <c r="A1455" s="518"/>
      <c r="B1455" s="518"/>
      <c r="C1455" s="23" t="s">
        <v>421</v>
      </c>
      <c r="D1455" s="24">
        <v>5</v>
      </c>
      <c r="E1455" s="25">
        <v>5399.2000000000007</v>
      </c>
    </row>
    <row r="1456" spans="1:5">
      <c r="A1456" s="518"/>
      <c r="B1456" s="518"/>
      <c r="C1456" s="23" t="s">
        <v>436</v>
      </c>
      <c r="D1456" s="24">
        <v>2</v>
      </c>
      <c r="E1456" s="25">
        <v>1704.08</v>
      </c>
    </row>
    <row r="1457" spans="1:5">
      <c r="A1457" s="518"/>
      <c r="B1457" s="518"/>
      <c r="C1457" s="23" t="s">
        <v>424</v>
      </c>
      <c r="D1457" s="24">
        <v>9</v>
      </c>
      <c r="E1457" s="25">
        <v>11412.539999999997</v>
      </c>
    </row>
    <row r="1458" spans="1:5">
      <c r="A1458" s="518"/>
      <c r="B1458" s="518"/>
      <c r="C1458" s="23" t="s">
        <v>425</v>
      </c>
      <c r="D1458" s="24">
        <v>3</v>
      </c>
      <c r="E1458" s="25">
        <v>1017.06</v>
      </c>
    </row>
    <row r="1459" spans="1:5">
      <c r="A1459" s="518"/>
      <c r="B1459" s="518"/>
      <c r="C1459" s="23" t="s">
        <v>714</v>
      </c>
      <c r="D1459" s="24">
        <v>2</v>
      </c>
      <c r="E1459" s="25">
        <v>753.5</v>
      </c>
    </row>
    <row r="1460" spans="1:5">
      <c r="A1460" s="518"/>
      <c r="B1460" s="518"/>
      <c r="C1460" s="23" t="s">
        <v>426</v>
      </c>
      <c r="D1460" s="24">
        <v>1</v>
      </c>
      <c r="E1460" s="25">
        <v>1057.8800000000001</v>
      </c>
    </row>
    <row r="1461" spans="1:5">
      <c r="A1461" s="518"/>
      <c r="B1461" s="518"/>
      <c r="C1461" s="23" t="s">
        <v>611</v>
      </c>
      <c r="D1461" s="24">
        <v>1</v>
      </c>
      <c r="E1461" s="25">
        <v>652.16</v>
      </c>
    </row>
    <row r="1462" spans="1:5">
      <c r="A1462" s="518"/>
      <c r="B1462" s="518"/>
      <c r="C1462" s="23" t="s">
        <v>455</v>
      </c>
      <c r="D1462" s="24">
        <v>6</v>
      </c>
      <c r="E1462" s="25">
        <v>2629.4399999999996</v>
      </c>
    </row>
    <row r="1463" spans="1:5">
      <c r="A1463" s="518"/>
      <c r="B1463" s="518"/>
      <c r="C1463" s="23" t="s">
        <v>427</v>
      </c>
      <c r="D1463" s="24">
        <v>1</v>
      </c>
      <c r="E1463" s="25">
        <v>2003.42</v>
      </c>
    </row>
    <row r="1464" spans="1:5">
      <c r="A1464" s="518"/>
      <c r="B1464" s="518"/>
      <c r="C1464" s="23" t="s">
        <v>460</v>
      </c>
      <c r="D1464" s="24">
        <v>1</v>
      </c>
      <c r="E1464" s="25">
        <v>1088.4000000000001</v>
      </c>
    </row>
    <row r="1465" spans="1:5">
      <c r="A1465" s="518"/>
      <c r="B1465" s="518"/>
      <c r="C1465" s="23" t="s">
        <v>580</v>
      </c>
      <c r="D1465" s="24">
        <v>1</v>
      </c>
      <c r="E1465" s="25">
        <v>3204.36</v>
      </c>
    </row>
    <row r="1466" spans="1:5">
      <c r="A1466" s="518"/>
      <c r="B1466" s="518"/>
      <c r="C1466" s="23" t="s">
        <v>516</v>
      </c>
      <c r="D1466" s="24">
        <v>1</v>
      </c>
      <c r="E1466" s="25">
        <v>247.46</v>
      </c>
    </row>
    <row r="1467" spans="1:5">
      <c r="A1467" s="518"/>
      <c r="B1467" s="518"/>
      <c r="C1467" s="23" t="s">
        <v>598</v>
      </c>
      <c r="D1467" s="24">
        <v>1</v>
      </c>
      <c r="E1467" s="25">
        <v>618.15</v>
      </c>
    </row>
    <row r="1468" spans="1:5">
      <c r="A1468" s="518"/>
      <c r="B1468" s="518"/>
      <c r="C1468" s="23" t="s">
        <v>439</v>
      </c>
      <c r="D1468" s="24">
        <v>1</v>
      </c>
      <c r="E1468" s="25">
        <v>902.74</v>
      </c>
    </row>
    <row r="1469" spans="1:5">
      <c r="A1469" s="518"/>
      <c r="B1469" s="518"/>
      <c r="C1469" s="23" t="s">
        <v>481</v>
      </c>
      <c r="D1469" s="24">
        <v>1</v>
      </c>
      <c r="E1469" s="25">
        <v>513.33999999999992</v>
      </c>
    </row>
    <row r="1470" spans="1:5">
      <c r="A1470" s="518"/>
      <c r="B1470" s="518"/>
      <c r="C1470" s="23" t="s">
        <v>614</v>
      </c>
      <c r="D1470" s="24">
        <v>1</v>
      </c>
      <c r="E1470" s="25">
        <v>664.52</v>
      </c>
    </row>
    <row r="1471" spans="1:5">
      <c r="A1471" s="518"/>
      <c r="B1471" s="518"/>
      <c r="C1471" s="23" t="s">
        <v>447</v>
      </c>
      <c r="D1471" s="24">
        <v>1</v>
      </c>
      <c r="E1471" s="25">
        <v>695.24</v>
      </c>
    </row>
    <row r="1472" spans="1:5">
      <c r="A1472" s="518"/>
      <c r="B1472" s="518"/>
      <c r="C1472" s="23" t="s">
        <v>616</v>
      </c>
      <c r="D1472" s="24">
        <v>2</v>
      </c>
      <c r="E1472" s="25">
        <v>939.09999999999991</v>
      </c>
    </row>
    <row r="1473" spans="1:7">
      <c r="A1473" s="518"/>
      <c r="B1473" s="519"/>
      <c r="C1473" s="23" t="s">
        <v>544</v>
      </c>
      <c r="D1473" s="24">
        <v>1</v>
      </c>
      <c r="E1473" s="25">
        <v>5710.28</v>
      </c>
    </row>
    <row r="1474" spans="1:7">
      <c r="A1474" s="518"/>
      <c r="B1474" s="513" t="s">
        <v>715</v>
      </c>
      <c r="C1474" s="514"/>
      <c r="D1474" s="21">
        <v>61</v>
      </c>
      <c r="E1474" s="29">
        <v>69088.669999999984</v>
      </c>
    </row>
    <row r="1475" spans="1:7">
      <c r="A1475" s="518"/>
      <c r="B1475" s="517" t="s">
        <v>217</v>
      </c>
      <c r="C1475" s="26" t="s">
        <v>418</v>
      </c>
      <c r="D1475" s="27">
        <v>1</v>
      </c>
      <c r="E1475" s="28">
        <v>613.14</v>
      </c>
    </row>
    <row r="1476" spans="1:7">
      <c r="A1476" s="518"/>
      <c r="B1476" s="518"/>
      <c r="C1476" s="26" t="s">
        <v>464</v>
      </c>
      <c r="D1476" s="27">
        <v>1</v>
      </c>
      <c r="E1476" s="28">
        <v>674.44</v>
      </c>
    </row>
    <row r="1477" spans="1:7">
      <c r="A1477" s="518"/>
      <c r="B1477" s="518"/>
      <c r="C1477" s="26" t="s">
        <v>621</v>
      </c>
      <c r="D1477" s="27">
        <v>1</v>
      </c>
      <c r="E1477" s="28">
        <v>161.19</v>
      </c>
    </row>
    <row r="1478" spans="1:7">
      <c r="A1478" s="518"/>
      <c r="B1478" s="518"/>
      <c r="C1478" s="90" t="s">
        <v>548</v>
      </c>
      <c r="D1478" s="80">
        <v>2</v>
      </c>
      <c r="E1478" s="81">
        <f>D1478*90</f>
        <v>180</v>
      </c>
    </row>
    <row r="1479" spans="1:7">
      <c r="A1479" s="518"/>
      <c r="B1479" s="518"/>
      <c r="C1479" s="26" t="s">
        <v>483</v>
      </c>
      <c r="D1479" s="118">
        <v>3</v>
      </c>
      <c r="E1479" s="95">
        <v>1329</v>
      </c>
    </row>
    <row r="1480" spans="1:7">
      <c r="A1480" s="518"/>
      <c r="B1480" s="518"/>
      <c r="C1480" s="26" t="s">
        <v>491</v>
      </c>
      <c r="D1480" s="118">
        <v>1</v>
      </c>
      <c r="E1480" s="95">
        <v>643</v>
      </c>
    </row>
    <row r="1481" spans="1:7">
      <c r="A1481" s="518"/>
      <c r="B1481" s="518"/>
      <c r="C1481" s="26" t="s">
        <v>420</v>
      </c>
      <c r="D1481" s="27">
        <v>1</v>
      </c>
      <c r="E1481" s="28">
        <v>631.88</v>
      </c>
    </row>
    <row r="1482" spans="1:7">
      <c r="A1482" s="518"/>
      <c r="B1482" s="518"/>
      <c r="C1482" s="26" t="s">
        <v>433</v>
      </c>
      <c r="D1482" s="27">
        <v>3</v>
      </c>
      <c r="E1482" s="28">
        <v>3359.2200000000003</v>
      </c>
    </row>
    <row r="1483" spans="1:7">
      <c r="A1483" s="518"/>
      <c r="B1483" s="518"/>
      <c r="C1483" s="26" t="s">
        <v>424</v>
      </c>
      <c r="D1483" s="27">
        <v>1</v>
      </c>
      <c r="E1483" s="28">
        <v>1268.06</v>
      </c>
    </row>
    <row r="1484" spans="1:7">
      <c r="A1484" s="518"/>
      <c r="B1484" s="518"/>
      <c r="C1484" s="26" t="s">
        <v>425</v>
      </c>
      <c r="D1484" s="27">
        <v>1</v>
      </c>
      <c r="E1484" s="28">
        <v>339.02</v>
      </c>
    </row>
    <row r="1485" spans="1:7">
      <c r="A1485" s="518"/>
      <c r="B1485" s="518"/>
      <c r="C1485" s="26" t="s">
        <v>533</v>
      </c>
      <c r="D1485" s="27">
        <v>2</v>
      </c>
      <c r="E1485" s="28">
        <v>1028.3399999999999</v>
      </c>
    </row>
    <row r="1486" spans="1:7">
      <c r="A1486" s="518"/>
      <c r="B1486" s="519"/>
      <c r="C1486" s="26" t="s">
        <v>516</v>
      </c>
      <c r="D1486" s="27">
        <v>1</v>
      </c>
      <c r="E1486" s="28">
        <v>247.46</v>
      </c>
    </row>
    <row r="1487" spans="1:7">
      <c r="A1487" s="518"/>
      <c r="B1487" s="513" t="s">
        <v>716</v>
      </c>
      <c r="C1487" s="514"/>
      <c r="D1487" s="21">
        <v>18</v>
      </c>
      <c r="E1487" s="29">
        <f>SUM(E1475:E1486)</f>
        <v>10474.75</v>
      </c>
      <c r="G1487" s="88"/>
    </row>
    <row r="1488" spans="1:7">
      <c r="A1488" s="518"/>
      <c r="B1488" s="517" t="s">
        <v>218</v>
      </c>
      <c r="C1488" s="23" t="s">
        <v>518</v>
      </c>
      <c r="D1488" s="24">
        <v>2</v>
      </c>
      <c r="E1488" s="25">
        <v>6165.3600000000006</v>
      </c>
    </row>
    <row r="1489" spans="1:5">
      <c r="A1489" s="518"/>
      <c r="B1489" s="518"/>
      <c r="C1489" s="23" t="s">
        <v>419</v>
      </c>
      <c r="D1489" s="24">
        <v>7</v>
      </c>
      <c r="E1489" s="25">
        <v>9740.7799999999988</v>
      </c>
    </row>
    <row r="1490" spans="1:5">
      <c r="A1490" s="518"/>
      <c r="B1490" s="518"/>
      <c r="C1490" s="23" t="s">
        <v>457</v>
      </c>
      <c r="D1490" s="24">
        <v>1</v>
      </c>
      <c r="E1490" s="25">
        <v>472.43</v>
      </c>
    </row>
    <row r="1491" spans="1:5">
      <c r="A1491" s="518"/>
      <c r="B1491" s="518"/>
      <c r="C1491" s="23" t="s">
        <v>717</v>
      </c>
      <c r="D1491" s="24">
        <v>1</v>
      </c>
      <c r="E1491" s="25">
        <v>745.92000000000007</v>
      </c>
    </row>
    <row r="1492" spans="1:5">
      <c r="A1492" s="518"/>
      <c r="B1492" s="518"/>
      <c r="C1492" s="23" t="s">
        <v>441</v>
      </c>
      <c r="D1492" s="24">
        <v>1</v>
      </c>
      <c r="E1492" s="25">
        <v>45</v>
      </c>
    </row>
    <row r="1493" spans="1:5">
      <c r="A1493" s="518"/>
      <c r="B1493" s="518"/>
      <c r="C1493" s="23" t="s">
        <v>483</v>
      </c>
      <c r="D1493" s="86">
        <v>2</v>
      </c>
      <c r="E1493" s="87">
        <v>886</v>
      </c>
    </row>
    <row r="1494" spans="1:5">
      <c r="A1494" s="518"/>
      <c r="B1494" s="518"/>
      <c r="C1494" s="23" t="s">
        <v>470</v>
      </c>
      <c r="D1494" s="86">
        <v>10</v>
      </c>
      <c r="E1494" s="87">
        <v>4030</v>
      </c>
    </row>
    <row r="1495" spans="1:5">
      <c r="A1495" s="518"/>
      <c r="B1495" s="518"/>
      <c r="C1495" s="23" t="s">
        <v>422</v>
      </c>
      <c r="D1495" s="24">
        <v>1</v>
      </c>
      <c r="E1495" s="25">
        <v>891.02</v>
      </c>
    </row>
    <row r="1496" spans="1:5">
      <c r="A1496" s="518"/>
      <c r="B1496" s="518"/>
      <c r="C1496" s="23" t="s">
        <v>437</v>
      </c>
      <c r="D1496" s="24">
        <v>1</v>
      </c>
      <c r="E1496" s="25">
        <v>869.98</v>
      </c>
    </row>
    <row r="1497" spans="1:5">
      <c r="A1497" s="518"/>
      <c r="B1497" s="518"/>
      <c r="C1497" s="23" t="s">
        <v>493</v>
      </c>
      <c r="D1497" s="24">
        <v>3</v>
      </c>
      <c r="E1497" s="25">
        <v>2261.6999999999998</v>
      </c>
    </row>
    <row r="1498" spans="1:5">
      <c r="A1498" s="518"/>
      <c r="B1498" s="518"/>
      <c r="C1498" s="23" t="s">
        <v>515</v>
      </c>
      <c r="D1498" s="24">
        <v>3</v>
      </c>
      <c r="E1498" s="25">
        <v>1081.98</v>
      </c>
    </row>
    <row r="1499" spans="1:5">
      <c r="A1499" s="518"/>
      <c r="B1499" s="518"/>
      <c r="C1499" s="23" t="s">
        <v>424</v>
      </c>
      <c r="D1499" s="24">
        <v>6</v>
      </c>
      <c r="E1499" s="25">
        <v>7608.3599999999988</v>
      </c>
    </row>
    <row r="1500" spans="1:5">
      <c r="A1500" s="518"/>
      <c r="B1500" s="518"/>
      <c r="C1500" s="23" t="s">
        <v>455</v>
      </c>
      <c r="D1500" s="24">
        <v>4</v>
      </c>
      <c r="E1500" s="25">
        <v>1752.96</v>
      </c>
    </row>
    <row r="1501" spans="1:5">
      <c r="A1501" s="518"/>
      <c r="B1501" s="518"/>
      <c r="C1501" s="23" t="s">
        <v>427</v>
      </c>
      <c r="D1501" s="24">
        <v>1</v>
      </c>
      <c r="E1501" s="25">
        <v>2003.42</v>
      </c>
    </row>
    <row r="1502" spans="1:5">
      <c r="A1502" s="518"/>
      <c r="B1502" s="518"/>
      <c r="C1502" s="23" t="s">
        <v>580</v>
      </c>
      <c r="D1502" s="24">
        <v>1</v>
      </c>
      <c r="E1502" s="25">
        <v>3204.36</v>
      </c>
    </row>
    <row r="1503" spans="1:5">
      <c r="A1503" s="518"/>
      <c r="B1503" s="518"/>
      <c r="C1503" s="23" t="s">
        <v>498</v>
      </c>
      <c r="D1503" s="24">
        <v>1</v>
      </c>
      <c r="E1503" s="25">
        <v>591.5</v>
      </c>
    </row>
    <row r="1504" spans="1:5">
      <c r="A1504" s="518"/>
      <c r="B1504" s="518"/>
      <c r="C1504" s="23" t="s">
        <v>552</v>
      </c>
      <c r="D1504" s="24">
        <v>1</v>
      </c>
      <c r="E1504" s="25">
        <v>465.59000000000003</v>
      </c>
    </row>
    <row r="1505" spans="1:5">
      <c r="A1505" s="518"/>
      <c r="B1505" s="518"/>
      <c r="C1505" s="23" t="s">
        <v>429</v>
      </c>
      <c r="D1505" s="24">
        <v>1</v>
      </c>
      <c r="E1505" s="25">
        <v>513.94000000000005</v>
      </c>
    </row>
    <row r="1506" spans="1:5">
      <c r="A1506" s="518"/>
      <c r="B1506" s="519"/>
      <c r="C1506" s="23" t="s">
        <v>430</v>
      </c>
      <c r="D1506" s="24">
        <v>5</v>
      </c>
      <c r="E1506" s="25">
        <v>1532.3500000000001</v>
      </c>
    </row>
    <row r="1507" spans="1:5">
      <c r="A1507" s="518"/>
      <c r="B1507" s="513" t="s">
        <v>718</v>
      </c>
      <c r="C1507" s="514"/>
      <c r="D1507" s="21">
        <v>52</v>
      </c>
      <c r="E1507" s="29">
        <v>44862.649999999994</v>
      </c>
    </row>
    <row r="1508" spans="1:5">
      <c r="A1508" s="518"/>
      <c r="B1508" s="517" t="s">
        <v>220</v>
      </c>
      <c r="C1508" s="23" t="s">
        <v>463</v>
      </c>
      <c r="D1508" s="24">
        <v>4</v>
      </c>
      <c r="E1508" s="25">
        <v>2785.44</v>
      </c>
    </row>
    <row r="1509" spans="1:5">
      <c r="A1509" s="518"/>
      <c r="B1509" s="518"/>
      <c r="C1509" s="89" t="s">
        <v>548</v>
      </c>
      <c r="D1509" s="27">
        <v>2</v>
      </c>
      <c r="E1509" s="28">
        <v>180</v>
      </c>
    </row>
    <row r="1510" spans="1:5">
      <c r="A1510" s="518"/>
      <c r="B1510" s="518"/>
      <c r="C1510" s="23" t="s">
        <v>419</v>
      </c>
      <c r="D1510" s="24">
        <v>9</v>
      </c>
      <c r="E1510" s="25">
        <v>12523.86</v>
      </c>
    </row>
    <row r="1511" spans="1:5">
      <c r="A1511" s="518"/>
      <c r="B1511" s="518"/>
      <c r="C1511" s="23" t="s">
        <v>457</v>
      </c>
      <c r="D1511" s="24">
        <v>1</v>
      </c>
      <c r="E1511" s="25">
        <v>472.43</v>
      </c>
    </row>
    <row r="1512" spans="1:5">
      <c r="A1512" s="518"/>
      <c r="B1512" s="518"/>
      <c r="C1512" s="23" t="s">
        <v>557</v>
      </c>
      <c r="D1512" s="24">
        <v>1</v>
      </c>
      <c r="E1512" s="25">
        <v>449.20000000000005</v>
      </c>
    </row>
    <row r="1513" spans="1:5">
      <c r="A1513" s="518"/>
      <c r="B1513" s="518"/>
      <c r="C1513" s="23" t="s">
        <v>593</v>
      </c>
      <c r="D1513" s="24">
        <v>1</v>
      </c>
      <c r="E1513" s="25">
        <v>372.53999999999996</v>
      </c>
    </row>
    <row r="1514" spans="1:5">
      <c r="A1514" s="518"/>
      <c r="B1514" s="518"/>
      <c r="C1514" s="23" t="s">
        <v>703</v>
      </c>
      <c r="D1514" s="24">
        <v>11</v>
      </c>
      <c r="E1514" s="25">
        <v>10678.14</v>
      </c>
    </row>
    <row r="1515" spans="1:5">
      <c r="A1515" s="518"/>
      <c r="B1515" s="518"/>
      <c r="C1515" s="23" t="s">
        <v>622</v>
      </c>
      <c r="D1515" s="24">
        <v>1</v>
      </c>
      <c r="E1515" s="25">
        <v>745.92000000000007</v>
      </c>
    </row>
    <row r="1516" spans="1:5">
      <c r="A1516" s="518"/>
      <c r="B1516" s="518"/>
      <c r="C1516" s="23" t="s">
        <v>719</v>
      </c>
      <c r="D1516" s="24">
        <v>3</v>
      </c>
      <c r="E1516" s="25">
        <v>412.14</v>
      </c>
    </row>
    <row r="1517" spans="1:5">
      <c r="A1517" s="518"/>
      <c r="B1517" s="518"/>
      <c r="C1517" s="23" t="s">
        <v>441</v>
      </c>
      <c r="D1517" s="24">
        <v>7</v>
      </c>
      <c r="E1517" s="25">
        <v>315</v>
      </c>
    </row>
    <row r="1518" spans="1:5">
      <c r="A1518" s="518"/>
      <c r="B1518" s="518"/>
      <c r="C1518" s="23" t="s">
        <v>483</v>
      </c>
      <c r="D1518" s="86">
        <v>416</v>
      </c>
      <c r="E1518" s="87">
        <v>184288</v>
      </c>
    </row>
    <row r="1519" spans="1:5">
      <c r="A1519" s="518"/>
      <c r="B1519" s="518"/>
      <c r="C1519" s="23" t="s">
        <v>491</v>
      </c>
      <c r="D1519" s="86">
        <v>35</v>
      </c>
      <c r="E1519" s="87">
        <v>22505</v>
      </c>
    </row>
    <row r="1520" spans="1:5">
      <c r="A1520" s="518"/>
      <c r="B1520" s="518"/>
      <c r="C1520" s="23" t="s">
        <v>420</v>
      </c>
      <c r="D1520" s="24">
        <v>1</v>
      </c>
      <c r="E1520" s="25">
        <v>631.88</v>
      </c>
    </row>
    <row r="1521" spans="1:5">
      <c r="A1521" s="518"/>
      <c r="B1521" s="518"/>
      <c r="C1521" s="23" t="s">
        <v>433</v>
      </c>
      <c r="D1521" s="24">
        <v>3</v>
      </c>
      <c r="E1521" s="25">
        <v>3359.2200000000003</v>
      </c>
    </row>
    <row r="1522" spans="1:5">
      <c r="A1522" s="518"/>
      <c r="B1522" s="518"/>
      <c r="C1522" s="23" t="s">
        <v>436</v>
      </c>
      <c r="D1522" s="24">
        <v>5</v>
      </c>
      <c r="E1522" s="25">
        <v>4260.2</v>
      </c>
    </row>
    <row r="1523" spans="1:5">
      <c r="A1523" s="518"/>
      <c r="B1523" s="518"/>
      <c r="C1523" s="23" t="s">
        <v>422</v>
      </c>
      <c r="D1523" s="24">
        <v>9</v>
      </c>
      <c r="E1523" s="25">
        <v>8019.1800000000021</v>
      </c>
    </row>
    <row r="1524" spans="1:5">
      <c r="A1524" s="518"/>
      <c r="B1524" s="518"/>
      <c r="C1524" s="23" t="s">
        <v>437</v>
      </c>
      <c r="D1524" s="24">
        <v>12</v>
      </c>
      <c r="E1524" s="25">
        <v>10439.759999999997</v>
      </c>
    </row>
    <row r="1525" spans="1:5">
      <c r="A1525" s="518"/>
      <c r="B1525" s="518"/>
      <c r="C1525" s="23" t="s">
        <v>493</v>
      </c>
      <c r="D1525" s="24">
        <v>1</v>
      </c>
      <c r="E1525" s="25">
        <v>753.9</v>
      </c>
    </row>
    <row r="1526" spans="1:5">
      <c r="A1526" s="518"/>
      <c r="B1526" s="518"/>
      <c r="C1526" s="23" t="s">
        <v>515</v>
      </c>
      <c r="D1526" s="24">
        <v>1</v>
      </c>
      <c r="E1526" s="25">
        <v>360.65999999999997</v>
      </c>
    </row>
    <row r="1527" spans="1:5">
      <c r="A1527" s="518"/>
      <c r="B1527" s="518"/>
      <c r="C1527" s="23" t="s">
        <v>438</v>
      </c>
      <c r="D1527" s="24">
        <v>1</v>
      </c>
      <c r="E1527" s="25">
        <v>546.04</v>
      </c>
    </row>
    <row r="1528" spans="1:5">
      <c r="A1528" s="518"/>
      <c r="B1528" s="518"/>
      <c r="C1528" s="23" t="s">
        <v>424</v>
      </c>
      <c r="D1528" s="24">
        <v>1</v>
      </c>
      <c r="E1528" s="25">
        <v>1268.06</v>
      </c>
    </row>
    <row r="1529" spans="1:5">
      <c r="A1529" s="518"/>
      <c r="B1529" s="518"/>
      <c r="C1529" s="23" t="s">
        <v>530</v>
      </c>
      <c r="D1529" s="24">
        <v>1</v>
      </c>
      <c r="E1529" s="25">
        <v>499.2</v>
      </c>
    </row>
    <row r="1530" spans="1:5">
      <c r="A1530" s="518"/>
      <c r="B1530" s="518"/>
      <c r="C1530" s="23" t="s">
        <v>425</v>
      </c>
      <c r="D1530" s="24">
        <v>41</v>
      </c>
      <c r="E1530" s="25">
        <v>13899.820000000012</v>
      </c>
    </row>
    <row r="1531" spans="1:5">
      <c r="A1531" s="518"/>
      <c r="B1531" s="518"/>
      <c r="C1531" s="23" t="s">
        <v>454</v>
      </c>
      <c r="D1531" s="24">
        <v>2</v>
      </c>
      <c r="E1531" s="25">
        <v>1019.72</v>
      </c>
    </row>
    <row r="1532" spans="1:5">
      <c r="A1532" s="518"/>
      <c r="B1532" s="518"/>
      <c r="C1532" s="23" t="s">
        <v>589</v>
      </c>
      <c r="D1532" s="24">
        <v>1</v>
      </c>
      <c r="E1532" s="25">
        <v>720.14</v>
      </c>
    </row>
    <row r="1533" spans="1:5">
      <c r="A1533" s="518"/>
      <c r="B1533" s="518"/>
      <c r="C1533" s="23" t="s">
        <v>532</v>
      </c>
      <c r="D1533" s="24">
        <v>11</v>
      </c>
      <c r="E1533" s="25">
        <v>3960</v>
      </c>
    </row>
    <row r="1534" spans="1:5">
      <c r="A1534" s="518"/>
      <c r="B1534" s="518"/>
      <c r="C1534" s="23" t="s">
        <v>533</v>
      </c>
      <c r="D1534" s="24">
        <v>30</v>
      </c>
      <c r="E1534" s="25">
        <v>15425.1</v>
      </c>
    </row>
    <row r="1535" spans="1:5">
      <c r="A1535" s="518"/>
      <c r="B1535" s="518"/>
      <c r="C1535" s="23" t="s">
        <v>455</v>
      </c>
      <c r="D1535" s="24">
        <v>2</v>
      </c>
      <c r="E1535" s="25">
        <v>876.48</v>
      </c>
    </row>
    <row r="1536" spans="1:5">
      <c r="A1536" s="518"/>
      <c r="B1536" s="518"/>
      <c r="C1536" s="23" t="s">
        <v>427</v>
      </c>
      <c r="D1536" s="24">
        <v>2</v>
      </c>
      <c r="E1536" s="25">
        <v>4006.84</v>
      </c>
    </row>
    <row r="1537" spans="1:7">
      <c r="A1537" s="518"/>
      <c r="B1537" s="518"/>
      <c r="C1537" s="23" t="s">
        <v>444</v>
      </c>
      <c r="D1537" s="24">
        <v>1</v>
      </c>
      <c r="E1537" s="25">
        <v>1157.78</v>
      </c>
    </row>
    <row r="1538" spans="1:7">
      <c r="A1538" s="518"/>
      <c r="B1538" s="518"/>
      <c r="C1538" s="23" t="s">
        <v>720</v>
      </c>
      <c r="D1538" s="24">
        <v>1</v>
      </c>
      <c r="E1538" s="25">
        <v>516.61</v>
      </c>
    </row>
    <row r="1539" spans="1:7">
      <c r="A1539" s="518"/>
      <c r="B1539" s="518"/>
      <c r="C1539" s="23" t="s">
        <v>445</v>
      </c>
      <c r="D1539" s="24">
        <v>1</v>
      </c>
      <c r="E1539" s="25">
        <v>1189.3600000000001</v>
      </c>
    </row>
    <row r="1540" spans="1:7">
      <c r="A1540" s="518"/>
      <c r="B1540" s="518"/>
      <c r="C1540" s="23" t="s">
        <v>721</v>
      </c>
      <c r="D1540" s="24">
        <v>1</v>
      </c>
      <c r="E1540" s="25">
        <v>368.03</v>
      </c>
    </row>
    <row r="1541" spans="1:7">
      <c r="A1541" s="518"/>
      <c r="B1541" s="518"/>
      <c r="C1541" s="23" t="s">
        <v>552</v>
      </c>
      <c r="D1541" s="24">
        <v>1</v>
      </c>
      <c r="E1541" s="25">
        <v>465.59000000000003</v>
      </c>
    </row>
    <row r="1542" spans="1:7">
      <c r="A1542" s="518"/>
      <c r="B1542" s="518"/>
      <c r="C1542" s="23" t="s">
        <v>501</v>
      </c>
      <c r="D1542" s="24">
        <v>4</v>
      </c>
      <c r="E1542" s="25">
        <v>1253.76</v>
      </c>
    </row>
    <row r="1543" spans="1:7">
      <c r="A1543" s="518"/>
      <c r="B1543" s="518"/>
      <c r="C1543" s="23" t="s">
        <v>481</v>
      </c>
      <c r="D1543" s="24">
        <v>3</v>
      </c>
      <c r="E1543" s="25">
        <v>1540.0199999999998</v>
      </c>
    </row>
    <row r="1544" spans="1:7">
      <c r="A1544" s="518"/>
      <c r="B1544" s="518"/>
      <c r="C1544" s="23" t="s">
        <v>537</v>
      </c>
      <c r="D1544" s="24">
        <v>1</v>
      </c>
      <c r="E1544" s="25">
        <v>372.89</v>
      </c>
    </row>
    <row r="1545" spans="1:7">
      <c r="A1545" s="518"/>
      <c r="B1545" s="518"/>
      <c r="C1545" s="23" t="s">
        <v>722</v>
      </c>
      <c r="D1545" s="24">
        <v>5</v>
      </c>
      <c r="E1545" s="25">
        <v>1420.3</v>
      </c>
    </row>
    <row r="1546" spans="1:7">
      <c r="A1546" s="518"/>
      <c r="B1546" s="518"/>
      <c r="C1546" s="23" t="s">
        <v>540</v>
      </c>
      <c r="D1546" s="24">
        <v>2</v>
      </c>
      <c r="E1546" s="25">
        <v>1933.48</v>
      </c>
    </row>
    <row r="1547" spans="1:7">
      <c r="A1547" s="518"/>
      <c r="B1547" s="518"/>
      <c r="C1547" s="23" t="s">
        <v>430</v>
      </c>
      <c r="D1547" s="24">
        <v>21</v>
      </c>
      <c r="E1547" s="25">
        <v>6435.8700000000035</v>
      </c>
    </row>
    <row r="1548" spans="1:7">
      <c r="A1548" s="518"/>
      <c r="B1548" s="519"/>
      <c r="C1548" s="23" t="s">
        <v>544</v>
      </c>
      <c r="D1548" s="24">
        <v>13</v>
      </c>
      <c r="E1548" s="25">
        <v>74233.64</v>
      </c>
    </row>
    <row r="1549" spans="1:7">
      <c r="A1549" s="518"/>
      <c r="B1549" s="513" t="s">
        <v>723</v>
      </c>
      <c r="C1549" s="514"/>
      <c r="D1549" s="21">
        <v>669</v>
      </c>
      <c r="E1549" s="29">
        <f>SUM(E1508:E1548)</f>
        <v>396661.2</v>
      </c>
      <c r="G1549" s="88"/>
    </row>
    <row r="1550" spans="1:7">
      <c r="A1550" s="518"/>
      <c r="B1550" s="517" t="s">
        <v>221</v>
      </c>
      <c r="C1550" s="23" t="s">
        <v>419</v>
      </c>
      <c r="D1550" s="24">
        <v>1</v>
      </c>
      <c r="E1550" s="25">
        <v>1391.54</v>
      </c>
    </row>
    <row r="1551" spans="1:7">
      <c r="A1551" s="518"/>
      <c r="B1551" s="518"/>
      <c r="C1551" s="23" t="s">
        <v>519</v>
      </c>
      <c r="D1551" s="24">
        <v>1</v>
      </c>
      <c r="E1551" s="25">
        <v>143.72</v>
      </c>
    </row>
    <row r="1552" spans="1:7">
      <c r="A1552" s="518"/>
      <c r="B1552" s="518"/>
      <c r="C1552" s="23" t="s">
        <v>433</v>
      </c>
      <c r="D1552" s="24">
        <v>1</v>
      </c>
      <c r="E1552" s="25">
        <v>1119.74</v>
      </c>
    </row>
    <row r="1553" spans="1:5">
      <c r="A1553" s="518"/>
      <c r="B1553" s="518"/>
      <c r="C1553" s="23" t="s">
        <v>422</v>
      </c>
      <c r="D1553" s="24">
        <v>4</v>
      </c>
      <c r="E1553" s="25">
        <v>3564.08</v>
      </c>
    </row>
    <row r="1554" spans="1:5">
      <c r="A1554" s="518"/>
      <c r="B1554" s="518"/>
      <c r="C1554" s="23" t="s">
        <v>424</v>
      </c>
      <c r="D1554" s="24">
        <v>2</v>
      </c>
      <c r="E1554" s="25">
        <v>2536.12</v>
      </c>
    </row>
    <row r="1555" spans="1:5">
      <c r="A1555" s="518"/>
      <c r="B1555" s="519"/>
      <c r="C1555" s="23" t="s">
        <v>445</v>
      </c>
      <c r="D1555" s="24">
        <v>1</v>
      </c>
      <c r="E1555" s="25">
        <v>1189.3600000000001</v>
      </c>
    </row>
    <row r="1556" spans="1:5">
      <c r="A1556" s="519"/>
      <c r="B1556" s="513" t="s">
        <v>724</v>
      </c>
      <c r="C1556" s="514"/>
      <c r="D1556" s="21">
        <v>10</v>
      </c>
      <c r="E1556" s="29">
        <v>9944.5600000000013</v>
      </c>
    </row>
    <row r="1557" spans="1:5">
      <c r="A1557" s="513" t="s">
        <v>222</v>
      </c>
      <c r="B1557" s="527"/>
      <c r="C1557" s="514"/>
      <c r="D1557" s="21">
        <v>848</v>
      </c>
      <c r="E1557" s="29">
        <f>E1556+E1549+E1507+E1487+E1474+E1445</f>
        <v>568474.49000000011</v>
      </c>
    </row>
    <row r="1558" spans="1:5">
      <c r="A1558" s="517" t="s">
        <v>223</v>
      </c>
      <c r="B1558" s="517" t="s">
        <v>224</v>
      </c>
      <c r="C1558" s="23" t="s">
        <v>419</v>
      </c>
      <c r="D1558" s="24">
        <v>1</v>
      </c>
      <c r="E1558" s="25">
        <v>1391.54</v>
      </c>
    </row>
    <row r="1559" spans="1:5">
      <c r="A1559" s="518"/>
      <c r="B1559" s="518"/>
      <c r="C1559" s="23" t="s">
        <v>420</v>
      </c>
      <c r="D1559" s="24">
        <v>2</v>
      </c>
      <c r="E1559" s="25">
        <v>1263.76</v>
      </c>
    </row>
    <row r="1560" spans="1:5">
      <c r="A1560" s="518"/>
      <c r="B1560" s="518"/>
      <c r="C1560" s="23" t="s">
        <v>436</v>
      </c>
      <c r="D1560" s="24">
        <v>1</v>
      </c>
      <c r="E1560" s="25">
        <v>852.04</v>
      </c>
    </row>
    <row r="1561" spans="1:5">
      <c r="A1561" s="518"/>
      <c r="B1561" s="518"/>
      <c r="C1561" s="23" t="s">
        <v>422</v>
      </c>
      <c r="D1561" s="24">
        <v>2</v>
      </c>
      <c r="E1561" s="25">
        <v>1782.04</v>
      </c>
    </row>
    <row r="1562" spans="1:5">
      <c r="A1562" s="518"/>
      <c r="B1562" s="518"/>
      <c r="C1562" s="23" t="s">
        <v>437</v>
      </c>
      <c r="D1562" s="24">
        <v>1</v>
      </c>
      <c r="E1562" s="25">
        <v>869.98</v>
      </c>
    </row>
    <row r="1563" spans="1:5">
      <c r="A1563" s="518"/>
      <c r="B1563" s="518"/>
      <c r="C1563" s="23" t="s">
        <v>529</v>
      </c>
      <c r="D1563" s="24">
        <v>1</v>
      </c>
      <c r="E1563" s="25">
        <v>464.61</v>
      </c>
    </row>
    <row r="1564" spans="1:5">
      <c r="A1564" s="518"/>
      <c r="B1564" s="519"/>
      <c r="C1564" s="23" t="s">
        <v>474</v>
      </c>
      <c r="D1564" s="24">
        <v>2</v>
      </c>
      <c r="E1564" s="25">
        <v>2328.16</v>
      </c>
    </row>
    <row r="1565" spans="1:5">
      <c r="A1565" s="518"/>
      <c r="B1565" s="513" t="s">
        <v>725</v>
      </c>
      <c r="C1565" s="514"/>
      <c r="D1565" s="21">
        <v>10</v>
      </c>
      <c r="E1565" s="29">
        <v>8952.130000000001</v>
      </c>
    </row>
    <row r="1566" spans="1:5">
      <c r="A1566" s="518"/>
      <c r="B1566" s="517" t="s">
        <v>225</v>
      </c>
      <c r="C1566" s="23" t="s">
        <v>463</v>
      </c>
      <c r="D1566" s="24">
        <v>3</v>
      </c>
      <c r="E1566" s="25">
        <v>2089.08</v>
      </c>
    </row>
    <row r="1567" spans="1:5">
      <c r="A1567" s="518"/>
      <c r="B1567" s="518"/>
      <c r="C1567" s="23" t="s">
        <v>424</v>
      </c>
      <c r="D1567" s="24">
        <v>1</v>
      </c>
      <c r="E1567" s="25">
        <v>1268.06</v>
      </c>
    </row>
    <row r="1568" spans="1:5">
      <c r="A1568" s="518"/>
      <c r="B1568" s="518"/>
      <c r="C1568" s="23" t="s">
        <v>425</v>
      </c>
      <c r="D1568" s="24">
        <v>1</v>
      </c>
      <c r="E1568" s="25">
        <v>339.02</v>
      </c>
    </row>
    <row r="1569" spans="1:5">
      <c r="A1569" s="518"/>
      <c r="B1569" s="518"/>
      <c r="C1569" s="23" t="s">
        <v>714</v>
      </c>
      <c r="D1569" s="24">
        <v>1</v>
      </c>
      <c r="E1569" s="25">
        <v>376.75</v>
      </c>
    </row>
    <row r="1570" spans="1:5">
      <c r="A1570" s="518"/>
      <c r="B1570" s="518"/>
      <c r="C1570" s="23" t="s">
        <v>533</v>
      </c>
      <c r="D1570" s="24">
        <v>1</v>
      </c>
      <c r="E1570" s="25">
        <v>514.16999999999996</v>
      </c>
    </row>
    <row r="1571" spans="1:5">
      <c r="A1571" s="518"/>
      <c r="B1571" s="518"/>
      <c r="C1571" s="23" t="s">
        <v>427</v>
      </c>
      <c r="D1571" s="24">
        <v>3</v>
      </c>
      <c r="E1571" s="25">
        <v>6010.26</v>
      </c>
    </row>
    <row r="1572" spans="1:5">
      <c r="A1572" s="518"/>
      <c r="B1572" s="518"/>
      <c r="C1572" s="23" t="s">
        <v>474</v>
      </c>
      <c r="D1572" s="24">
        <v>1</v>
      </c>
      <c r="E1572" s="25">
        <v>1164.08</v>
      </c>
    </row>
    <row r="1573" spans="1:5">
      <c r="A1573" s="518"/>
      <c r="B1573" s="519"/>
      <c r="C1573" s="23" t="s">
        <v>540</v>
      </c>
      <c r="D1573" s="24">
        <v>2</v>
      </c>
      <c r="E1573" s="25">
        <v>1933.48</v>
      </c>
    </row>
    <row r="1574" spans="1:5">
      <c r="A1574" s="518"/>
      <c r="B1574" s="513" t="s">
        <v>726</v>
      </c>
      <c r="C1574" s="514"/>
      <c r="D1574" s="21">
        <v>13</v>
      </c>
      <c r="E1574" s="29">
        <v>13694.9</v>
      </c>
    </row>
    <row r="1575" spans="1:5">
      <c r="A1575" s="518"/>
      <c r="B1575" s="517" t="s">
        <v>391</v>
      </c>
      <c r="C1575" s="23" t="s">
        <v>452</v>
      </c>
      <c r="D1575" s="24">
        <v>1</v>
      </c>
      <c r="E1575" s="25">
        <v>1280.75</v>
      </c>
    </row>
    <row r="1576" spans="1:5">
      <c r="A1576" s="518"/>
      <c r="B1576" s="518"/>
      <c r="C1576" s="23" t="s">
        <v>420</v>
      </c>
      <c r="D1576" s="24">
        <v>2</v>
      </c>
      <c r="E1576" s="25">
        <v>1263.76</v>
      </c>
    </row>
    <row r="1577" spans="1:5">
      <c r="A1577" s="518"/>
      <c r="B1577" s="519"/>
      <c r="C1577" s="23" t="s">
        <v>422</v>
      </c>
      <c r="D1577" s="24">
        <v>1</v>
      </c>
      <c r="E1577" s="25">
        <v>891.02</v>
      </c>
    </row>
    <row r="1578" spans="1:5">
      <c r="A1578" s="518"/>
      <c r="B1578" s="513" t="s">
        <v>727</v>
      </c>
      <c r="C1578" s="514"/>
      <c r="D1578" s="21">
        <v>4</v>
      </c>
      <c r="E1578" s="29">
        <v>3435.53</v>
      </c>
    </row>
    <row r="1579" spans="1:5">
      <c r="A1579" s="518"/>
      <c r="B1579" s="517" t="s">
        <v>392</v>
      </c>
      <c r="C1579" s="23" t="s">
        <v>557</v>
      </c>
      <c r="D1579" s="24">
        <v>1</v>
      </c>
      <c r="E1579" s="25">
        <v>449.20000000000005</v>
      </c>
    </row>
    <row r="1580" spans="1:5">
      <c r="A1580" s="518"/>
      <c r="B1580" s="518"/>
      <c r="C1580" s="23" t="s">
        <v>425</v>
      </c>
      <c r="D1580" s="24">
        <v>6</v>
      </c>
      <c r="E1580" s="25">
        <v>2034.12</v>
      </c>
    </row>
    <row r="1581" spans="1:5">
      <c r="A1581" s="518"/>
      <c r="B1581" s="518"/>
      <c r="C1581" s="23" t="s">
        <v>569</v>
      </c>
      <c r="D1581" s="24">
        <v>1</v>
      </c>
      <c r="E1581" s="25">
        <v>3204.36</v>
      </c>
    </row>
    <row r="1582" spans="1:5">
      <c r="A1582" s="518"/>
      <c r="B1582" s="518"/>
      <c r="C1582" s="23" t="s">
        <v>552</v>
      </c>
      <c r="D1582" s="24">
        <v>1</v>
      </c>
      <c r="E1582" s="25">
        <v>465.59000000000003</v>
      </c>
    </row>
    <row r="1583" spans="1:5">
      <c r="A1583" s="518"/>
      <c r="B1583" s="518"/>
      <c r="C1583" s="23" t="s">
        <v>536</v>
      </c>
      <c r="D1583" s="24">
        <v>1</v>
      </c>
      <c r="E1583" s="25">
        <v>419.97</v>
      </c>
    </row>
    <row r="1584" spans="1:5">
      <c r="A1584" s="518"/>
      <c r="B1584" s="519"/>
      <c r="C1584" s="23" t="s">
        <v>430</v>
      </c>
      <c r="D1584" s="24">
        <v>1</v>
      </c>
      <c r="E1584" s="25">
        <v>306.47000000000003</v>
      </c>
    </row>
    <row r="1585" spans="1:5">
      <c r="A1585" s="519"/>
      <c r="B1585" s="513" t="s">
        <v>728</v>
      </c>
      <c r="C1585" s="514"/>
      <c r="D1585" s="21">
        <v>11</v>
      </c>
      <c r="E1585" s="29">
        <v>6879.7100000000009</v>
      </c>
    </row>
    <row r="1586" spans="1:5">
      <c r="A1586" s="513" t="s">
        <v>228</v>
      </c>
      <c r="B1586" s="527"/>
      <c r="C1586" s="514"/>
      <c r="D1586" s="21">
        <v>38</v>
      </c>
      <c r="E1586" s="29">
        <v>32962.270000000004</v>
      </c>
    </row>
    <row r="1587" spans="1:5">
      <c r="A1587" s="517" t="s">
        <v>229</v>
      </c>
      <c r="B1587" s="517" t="s">
        <v>393</v>
      </c>
      <c r="C1587" s="23" t="s">
        <v>419</v>
      </c>
      <c r="D1587" s="24">
        <v>11</v>
      </c>
      <c r="E1587" s="25">
        <v>15306.940000000002</v>
      </c>
    </row>
    <row r="1588" spans="1:5">
      <c r="A1588" s="518"/>
      <c r="B1588" s="518"/>
      <c r="C1588" s="23" t="s">
        <v>449</v>
      </c>
      <c r="D1588" s="24">
        <v>4</v>
      </c>
      <c r="E1588" s="25">
        <v>5544.4</v>
      </c>
    </row>
    <row r="1589" spans="1:5">
      <c r="A1589" s="518"/>
      <c r="B1589" s="518"/>
      <c r="C1589" s="23" t="s">
        <v>436</v>
      </c>
      <c r="D1589" s="24">
        <v>8</v>
      </c>
      <c r="E1589" s="25">
        <v>6816.32</v>
      </c>
    </row>
    <row r="1590" spans="1:5">
      <c r="A1590" s="518"/>
      <c r="B1590" s="518"/>
      <c r="C1590" s="23" t="s">
        <v>422</v>
      </c>
      <c r="D1590" s="24">
        <v>11</v>
      </c>
      <c r="E1590" s="25">
        <v>9801.220000000003</v>
      </c>
    </row>
    <row r="1591" spans="1:5">
      <c r="A1591" s="518"/>
      <c r="B1591" s="518"/>
      <c r="C1591" s="23" t="s">
        <v>437</v>
      </c>
      <c r="D1591" s="24">
        <v>12</v>
      </c>
      <c r="E1591" s="25">
        <v>10439.759999999997</v>
      </c>
    </row>
    <row r="1592" spans="1:5">
      <c r="A1592" s="518"/>
      <c r="B1592" s="518"/>
      <c r="C1592" s="23" t="s">
        <v>424</v>
      </c>
      <c r="D1592" s="24">
        <v>10</v>
      </c>
      <c r="E1592" s="25">
        <v>12680.599999999997</v>
      </c>
    </row>
    <row r="1593" spans="1:5">
      <c r="A1593" s="518"/>
      <c r="B1593" s="518"/>
      <c r="C1593" s="23" t="s">
        <v>426</v>
      </c>
      <c r="D1593" s="24">
        <v>6</v>
      </c>
      <c r="E1593" s="25">
        <v>6347.2800000000007</v>
      </c>
    </row>
    <row r="1594" spans="1:5">
      <c r="A1594" s="518"/>
      <c r="B1594" s="519"/>
      <c r="C1594" s="23" t="s">
        <v>453</v>
      </c>
      <c r="D1594" s="24">
        <v>4</v>
      </c>
      <c r="E1594" s="25">
        <v>3499.6800000000003</v>
      </c>
    </row>
    <row r="1595" spans="1:5">
      <c r="A1595" s="518"/>
      <c r="B1595" s="513" t="s">
        <v>729</v>
      </c>
      <c r="C1595" s="514"/>
      <c r="D1595" s="21">
        <v>66</v>
      </c>
      <c r="E1595" s="29">
        <v>70436.200000000012</v>
      </c>
    </row>
    <row r="1596" spans="1:5">
      <c r="A1596" s="518"/>
      <c r="B1596" s="517" t="s">
        <v>394</v>
      </c>
      <c r="C1596" s="23" t="s">
        <v>449</v>
      </c>
      <c r="D1596" s="24">
        <v>4</v>
      </c>
      <c r="E1596" s="25">
        <v>5544.4</v>
      </c>
    </row>
    <row r="1597" spans="1:5">
      <c r="A1597" s="518"/>
      <c r="B1597" s="518"/>
      <c r="C1597" s="23" t="s">
        <v>436</v>
      </c>
      <c r="D1597" s="24">
        <v>1</v>
      </c>
      <c r="E1597" s="25">
        <v>852.04</v>
      </c>
    </row>
    <row r="1598" spans="1:5">
      <c r="A1598" s="518"/>
      <c r="B1598" s="518"/>
      <c r="C1598" s="23" t="s">
        <v>422</v>
      </c>
      <c r="D1598" s="24">
        <v>8</v>
      </c>
      <c r="E1598" s="25">
        <v>7128.1600000000017</v>
      </c>
    </row>
    <row r="1599" spans="1:5">
      <c r="A1599" s="518"/>
      <c r="B1599" s="518"/>
      <c r="C1599" s="23" t="s">
        <v>437</v>
      </c>
      <c r="D1599" s="24">
        <v>3</v>
      </c>
      <c r="E1599" s="25">
        <v>2609.94</v>
      </c>
    </row>
    <row r="1600" spans="1:5">
      <c r="A1600" s="518"/>
      <c r="B1600" s="518"/>
      <c r="C1600" s="23" t="s">
        <v>424</v>
      </c>
      <c r="D1600" s="24">
        <v>3</v>
      </c>
      <c r="E1600" s="25">
        <v>3804.18</v>
      </c>
    </row>
    <row r="1601" spans="1:5">
      <c r="A1601" s="518"/>
      <c r="B1601" s="519"/>
      <c r="C1601" s="23" t="s">
        <v>453</v>
      </c>
      <c r="D1601" s="24">
        <v>2</v>
      </c>
      <c r="E1601" s="25">
        <v>1749.8400000000001</v>
      </c>
    </row>
    <row r="1602" spans="1:5">
      <c r="A1602" s="518"/>
      <c r="B1602" s="513" t="s">
        <v>730</v>
      </c>
      <c r="C1602" s="514"/>
      <c r="D1602" s="21">
        <v>21</v>
      </c>
      <c r="E1602" s="29">
        <v>21688.560000000001</v>
      </c>
    </row>
    <row r="1603" spans="1:5">
      <c r="A1603" s="518"/>
      <c r="B1603" s="517" t="s">
        <v>230</v>
      </c>
      <c r="C1603" s="23" t="s">
        <v>463</v>
      </c>
      <c r="D1603" s="24">
        <v>1</v>
      </c>
      <c r="E1603" s="25">
        <v>696.36</v>
      </c>
    </row>
    <row r="1604" spans="1:5">
      <c r="A1604" s="518"/>
      <c r="B1604" s="518"/>
      <c r="C1604" s="23" t="s">
        <v>609</v>
      </c>
      <c r="D1604" s="24">
        <v>1</v>
      </c>
      <c r="E1604" s="25">
        <v>549.72</v>
      </c>
    </row>
    <row r="1605" spans="1:5">
      <c r="A1605" s="518"/>
      <c r="B1605" s="518"/>
      <c r="C1605" s="23" t="s">
        <v>452</v>
      </c>
      <c r="D1605" s="24">
        <v>1</v>
      </c>
      <c r="E1605" s="25">
        <v>1280.75</v>
      </c>
    </row>
    <row r="1606" spans="1:5">
      <c r="A1606" s="518"/>
      <c r="B1606" s="518"/>
      <c r="C1606" s="23" t="s">
        <v>468</v>
      </c>
      <c r="D1606" s="24">
        <v>2</v>
      </c>
      <c r="E1606" s="25">
        <v>2779.52</v>
      </c>
    </row>
    <row r="1607" spans="1:5">
      <c r="A1607" s="518"/>
      <c r="B1607" s="518"/>
      <c r="C1607" s="23" t="s">
        <v>420</v>
      </c>
      <c r="D1607" s="24">
        <v>1</v>
      </c>
      <c r="E1607" s="25">
        <v>631.88</v>
      </c>
    </row>
    <row r="1608" spans="1:5">
      <c r="A1608" s="518"/>
      <c r="B1608" s="518"/>
      <c r="C1608" s="23" t="s">
        <v>436</v>
      </c>
      <c r="D1608" s="24">
        <v>12</v>
      </c>
      <c r="E1608" s="25">
        <v>10224.48</v>
      </c>
    </row>
    <row r="1609" spans="1:5">
      <c r="A1609" s="518"/>
      <c r="B1609" s="518"/>
      <c r="C1609" s="23" t="s">
        <v>422</v>
      </c>
      <c r="D1609" s="24">
        <v>5</v>
      </c>
      <c r="E1609" s="25">
        <v>4455.1000000000004</v>
      </c>
    </row>
    <row r="1610" spans="1:5">
      <c r="A1610" s="518"/>
      <c r="B1610" s="518"/>
      <c r="C1610" s="23" t="s">
        <v>437</v>
      </c>
      <c r="D1610" s="24">
        <v>9</v>
      </c>
      <c r="E1610" s="25">
        <v>7829.8199999999979</v>
      </c>
    </row>
    <row r="1611" spans="1:5">
      <c r="A1611" s="518"/>
      <c r="B1611" s="518"/>
      <c r="C1611" s="23" t="s">
        <v>439</v>
      </c>
      <c r="D1611" s="24">
        <v>1</v>
      </c>
      <c r="E1611" s="25">
        <v>902.74</v>
      </c>
    </row>
    <row r="1612" spans="1:5">
      <c r="A1612" s="518"/>
      <c r="B1612" s="518"/>
      <c r="C1612" s="23" t="s">
        <v>731</v>
      </c>
      <c r="D1612" s="24">
        <v>1</v>
      </c>
      <c r="E1612" s="25">
        <v>268.41000000000003</v>
      </c>
    </row>
    <row r="1613" spans="1:5">
      <c r="A1613" s="518"/>
      <c r="B1613" s="518"/>
      <c r="C1613" s="23" t="s">
        <v>446</v>
      </c>
      <c r="D1613" s="24">
        <v>3</v>
      </c>
      <c r="E1613" s="25">
        <v>2108.1000000000004</v>
      </c>
    </row>
    <row r="1614" spans="1:5">
      <c r="A1614" s="518"/>
      <c r="B1614" s="518"/>
      <c r="C1614" s="23" t="s">
        <v>429</v>
      </c>
      <c r="D1614" s="24">
        <v>2</v>
      </c>
      <c r="E1614" s="25">
        <v>1027.8800000000001</v>
      </c>
    </row>
    <row r="1615" spans="1:5">
      <c r="A1615" s="518"/>
      <c r="B1615" s="518"/>
      <c r="C1615" s="23" t="s">
        <v>474</v>
      </c>
      <c r="D1615" s="24">
        <v>3</v>
      </c>
      <c r="E1615" s="25">
        <v>3492.24</v>
      </c>
    </row>
    <row r="1616" spans="1:5">
      <c r="A1616" s="518"/>
      <c r="B1616" s="518"/>
      <c r="C1616" s="23" t="s">
        <v>540</v>
      </c>
      <c r="D1616" s="24">
        <v>1</v>
      </c>
      <c r="E1616" s="25">
        <v>966.74</v>
      </c>
    </row>
    <row r="1617" spans="1:5">
      <c r="A1617" s="518"/>
      <c r="B1617" s="518"/>
      <c r="C1617" s="23" t="s">
        <v>732</v>
      </c>
      <c r="D1617" s="24">
        <v>1</v>
      </c>
      <c r="E1617" s="25">
        <v>323.33999999999997</v>
      </c>
    </row>
    <row r="1618" spans="1:5">
      <c r="A1618" s="518"/>
      <c r="B1618" s="519"/>
      <c r="C1618" s="23" t="s">
        <v>542</v>
      </c>
      <c r="D1618" s="24">
        <v>1</v>
      </c>
      <c r="E1618" s="25">
        <v>381.08</v>
      </c>
    </row>
    <row r="1619" spans="1:5">
      <c r="A1619" s="518"/>
      <c r="B1619" s="513" t="s">
        <v>733</v>
      </c>
      <c r="C1619" s="514"/>
      <c r="D1619" s="21">
        <v>45</v>
      </c>
      <c r="E1619" s="29">
        <v>37918.159999999996</v>
      </c>
    </row>
    <row r="1620" spans="1:5">
      <c r="A1620" s="518"/>
      <c r="B1620" s="517" t="s">
        <v>231</v>
      </c>
      <c r="C1620" s="26" t="s">
        <v>518</v>
      </c>
      <c r="D1620" s="27">
        <v>1</v>
      </c>
      <c r="E1620" s="28">
        <v>3082.6800000000003</v>
      </c>
    </row>
    <row r="1621" spans="1:5">
      <c r="A1621" s="518"/>
      <c r="B1621" s="518"/>
      <c r="C1621" s="89" t="s">
        <v>548</v>
      </c>
      <c r="D1621" s="27">
        <v>3</v>
      </c>
      <c r="E1621" s="28">
        <f>D1621*90</f>
        <v>270</v>
      </c>
    </row>
    <row r="1622" spans="1:5">
      <c r="A1622" s="518"/>
      <c r="B1622" s="518"/>
      <c r="C1622" s="26" t="s">
        <v>449</v>
      </c>
      <c r="D1622" s="27">
        <v>1</v>
      </c>
      <c r="E1622" s="28">
        <v>1386.1</v>
      </c>
    </row>
    <row r="1623" spans="1:5">
      <c r="A1623" s="518"/>
      <c r="B1623" s="518"/>
      <c r="C1623" s="26" t="s">
        <v>734</v>
      </c>
      <c r="D1623" s="27">
        <v>1</v>
      </c>
      <c r="E1623" s="28">
        <v>564.79</v>
      </c>
    </row>
    <row r="1624" spans="1:5">
      <c r="A1624" s="518"/>
      <c r="B1624" s="518"/>
      <c r="C1624" s="26" t="s">
        <v>703</v>
      </c>
      <c r="D1624" s="27">
        <v>1</v>
      </c>
      <c r="E1624" s="28">
        <v>970.74</v>
      </c>
    </row>
    <row r="1625" spans="1:5">
      <c r="A1625" s="518"/>
      <c r="B1625" s="518"/>
      <c r="C1625" s="26" t="s">
        <v>490</v>
      </c>
      <c r="D1625" s="27">
        <v>1</v>
      </c>
      <c r="E1625" s="28">
        <v>326.20000000000005</v>
      </c>
    </row>
    <row r="1626" spans="1:5">
      <c r="A1626" s="518"/>
      <c r="B1626" s="518"/>
      <c r="C1626" s="26" t="s">
        <v>549</v>
      </c>
      <c r="D1626" s="27">
        <v>1</v>
      </c>
      <c r="E1626" s="28">
        <v>402.85</v>
      </c>
    </row>
    <row r="1627" spans="1:5">
      <c r="A1627" s="518"/>
      <c r="B1627" s="518"/>
      <c r="C1627" s="26" t="s">
        <v>483</v>
      </c>
      <c r="D1627" s="118">
        <v>3</v>
      </c>
      <c r="E1627" s="95">
        <v>1329</v>
      </c>
    </row>
    <row r="1628" spans="1:5">
      <c r="A1628" s="518"/>
      <c r="B1628" s="518"/>
      <c r="C1628" s="89" t="s">
        <v>442</v>
      </c>
      <c r="D1628" s="27">
        <v>1</v>
      </c>
      <c r="E1628" s="28">
        <v>90</v>
      </c>
    </row>
    <row r="1629" spans="1:5">
      <c r="A1629" s="518"/>
      <c r="B1629" s="518"/>
      <c r="C1629" s="26" t="s">
        <v>433</v>
      </c>
      <c r="D1629" s="27">
        <v>1</v>
      </c>
      <c r="E1629" s="28">
        <v>1119.74</v>
      </c>
    </row>
    <row r="1630" spans="1:5">
      <c r="A1630" s="518"/>
      <c r="B1630" s="518"/>
      <c r="C1630" s="26" t="s">
        <v>422</v>
      </c>
      <c r="D1630" s="27">
        <v>3</v>
      </c>
      <c r="E1630" s="28">
        <v>2673.06</v>
      </c>
    </row>
    <row r="1631" spans="1:5">
      <c r="A1631" s="518"/>
      <c r="B1631" s="518"/>
      <c r="C1631" s="26" t="s">
        <v>423</v>
      </c>
      <c r="D1631" s="27">
        <v>1</v>
      </c>
      <c r="E1631" s="28">
        <v>920.16000000000008</v>
      </c>
    </row>
    <row r="1632" spans="1:5">
      <c r="A1632" s="518"/>
      <c r="B1632" s="518"/>
      <c r="C1632" s="26" t="s">
        <v>425</v>
      </c>
      <c r="D1632" s="27">
        <v>3</v>
      </c>
      <c r="E1632" s="28">
        <v>1017.06</v>
      </c>
    </row>
    <row r="1633" spans="1:7">
      <c r="A1633" s="518"/>
      <c r="B1633" s="518"/>
      <c r="C1633" s="26" t="s">
        <v>550</v>
      </c>
      <c r="D1633" s="27">
        <v>1</v>
      </c>
      <c r="E1633" s="28">
        <v>483.54999999999995</v>
      </c>
    </row>
    <row r="1634" spans="1:7">
      <c r="A1634" s="518"/>
      <c r="B1634" s="518"/>
      <c r="C1634" s="26" t="s">
        <v>532</v>
      </c>
      <c r="D1634" s="27">
        <v>1</v>
      </c>
      <c r="E1634" s="28">
        <v>360</v>
      </c>
    </row>
    <row r="1635" spans="1:7">
      <c r="A1635" s="518"/>
      <c r="B1635" s="518"/>
      <c r="C1635" s="26" t="s">
        <v>455</v>
      </c>
      <c r="D1635" s="27">
        <v>2</v>
      </c>
      <c r="E1635" s="28">
        <v>876.48</v>
      </c>
    </row>
    <row r="1636" spans="1:7">
      <c r="A1636" s="518"/>
      <c r="B1636" s="518"/>
      <c r="C1636" s="26" t="s">
        <v>498</v>
      </c>
      <c r="D1636" s="27">
        <v>1</v>
      </c>
      <c r="E1636" s="28">
        <v>591.5</v>
      </c>
    </row>
    <row r="1637" spans="1:7">
      <c r="A1637" s="518"/>
      <c r="B1637" s="519"/>
      <c r="C1637" s="26" t="s">
        <v>446</v>
      </c>
      <c r="D1637" s="27">
        <v>1</v>
      </c>
      <c r="E1637" s="28">
        <v>702.7</v>
      </c>
    </row>
    <row r="1638" spans="1:7">
      <c r="A1638" s="518"/>
      <c r="B1638" s="513" t="s">
        <v>735</v>
      </c>
      <c r="C1638" s="514"/>
      <c r="D1638" s="21">
        <v>27</v>
      </c>
      <c r="E1638" s="29">
        <f>SUM(E1620:E1637)</f>
        <v>17166.609999999997</v>
      </c>
      <c r="G1638" s="88"/>
    </row>
    <row r="1639" spans="1:7">
      <c r="A1639" s="518"/>
      <c r="B1639" s="517" t="s">
        <v>232</v>
      </c>
      <c r="C1639" s="23" t="s">
        <v>449</v>
      </c>
      <c r="D1639" s="24">
        <v>37</v>
      </c>
      <c r="E1639" s="25">
        <v>51285.699999999968</v>
      </c>
    </row>
    <row r="1640" spans="1:7">
      <c r="A1640" s="518"/>
      <c r="B1640" s="518"/>
      <c r="C1640" s="23" t="s">
        <v>433</v>
      </c>
      <c r="D1640" s="24">
        <v>2</v>
      </c>
      <c r="E1640" s="25">
        <v>2239.48</v>
      </c>
    </row>
    <row r="1641" spans="1:7">
      <c r="A1641" s="518"/>
      <c r="B1641" s="518"/>
      <c r="C1641" s="23" t="s">
        <v>421</v>
      </c>
      <c r="D1641" s="24">
        <v>4</v>
      </c>
      <c r="E1641" s="25">
        <v>4319.3600000000006</v>
      </c>
    </row>
    <row r="1642" spans="1:7">
      <c r="A1642" s="518"/>
      <c r="B1642" s="518"/>
      <c r="C1642" s="23" t="s">
        <v>436</v>
      </c>
      <c r="D1642" s="24">
        <v>4</v>
      </c>
      <c r="E1642" s="25">
        <v>3408.16</v>
      </c>
    </row>
    <row r="1643" spans="1:7">
      <c r="A1643" s="518"/>
      <c r="B1643" s="518"/>
      <c r="C1643" s="23" t="s">
        <v>422</v>
      </c>
      <c r="D1643" s="24">
        <v>14</v>
      </c>
      <c r="E1643" s="25">
        <v>12474.280000000004</v>
      </c>
    </row>
    <row r="1644" spans="1:7">
      <c r="A1644" s="518"/>
      <c r="B1644" s="518"/>
      <c r="C1644" s="23" t="s">
        <v>437</v>
      </c>
      <c r="D1644" s="24">
        <v>10</v>
      </c>
      <c r="E1644" s="25">
        <v>8699.7999999999975</v>
      </c>
    </row>
    <row r="1645" spans="1:7">
      <c r="A1645" s="518"/>
      <c r="B1645" s="518"/>
      <c r="C1645" s="23" t="s">
        <v>515</v>
      </c>
      <c r="D1645" s="24">
        <v>1</v>
      </c>
      <c r="E1645" s="25">
        <v>360.65999999999997</v>
      </c>
    </row>
    <row r="1646" spans="1:7">
      <c r="A1646" s="518"/>
      <c r="B1646" s="518"/>
      <c r="C1646" s="23" t="s">
        <v>427</v>
      </c>
      <c r="D1646" s="24">
        <v>5</v>
      </c>
      <c r="E1646" s="25">
        <v>10017.1</v>
      </c>
    </row>
    <row r="1647" spans="1:7">
      <c r="A1647" s="518"/>
      <c r="B1647" s="518"/>
      <c r="C1647" s="23" t="s">
        <v>460</v>
      </c>
      <c r="D1647" s="24">
        <v>4</v>
      </c>
      <c r="E1647" s="25">
        <v>4353.6000000000004</v>
      </c>
    </row>
    <row r="1648" spans="1:7">
      <c r="A1648" s="518"/>
      <c r="B1648" s="519"/>
      <c r="C1648" s="23" t="s">
        <v>445</v>
      </c>
      <c r="D1648" s="24">
        <v>4</v>
      </c>
      <c r="E1648" s="25">
        <v>4757.4400000000005</v>
      </c>
    </row>
    <row r="1649" spans="1:5">
      <c r="A1649" s="518"/>
      <c r="B1649" s="513" t="s">
        <v>736</v>
      </c>
      <c r="C1649" s="514"/>
      <c r="D1649" s="21">
        <v>85</v>
      </c>
      <c r="E1649" s="29">
        <v>101915.57999999999</v>
      </c>
    </row>
    <row r="1650" spans="1:5">
      <c r="A1650" s="518"/>
      <c r="B1650" s="517" t="s">
        <v>395</v>
      </c>
      <c r="C1650" s="23" t="s">
        <v>418</v>
      </c>
      <c r="D1650" s="24">
        <v>2</v>
      </c>
      <c r="E1650" s="25">
        <v>1226.28</v>
      </c>
    </row>
    <row r="1651" spans="1:5">
      <c r="A1651" s="518"/>
      <c r="B1651" s="518"/>
      <c r="C1651" s="23" t="s">
        <v>621</v>
      </c>
      <c r="D1651" s="24">
        <v>3</v>
      </c>
      <c r="E1651" s="25">
        <v>483.57</v>
      </c>
    </row>
    <row r="1652" spans="1:5">
      <c r="A1652" s="518"/>
      <c r="B1652" s="518"/>
      <c r="C1652" s="23" t="s">
        <v>449</v>
      </c>
      <c r="D1652" s="24">
        <v>1</v>
      </c>
      <c r="E1652" s="25">
        <v>1386.1</v>
      </c>
    </row>
    <row r="1653" spans="1:5">
      <c r="A1653" s="518"/>
      <c r="B1653" s="518"/>
      <c r="C1653" s="23" t="s">
        <v>483</v>
      </c>
      <c r="D1653" s="86">
        <v>1</v>
      </c>
      <c r="E1653" s="87">
        <v>443</v>
      </c>
    </row>
    <row r="1654" spans="1:5">
      <c r="A1654" s="518"/>
      <c r="B1654" s="518"/>
      <c r="C1654" s="23" t="s">
        <v>493</v>
      </c>
      <c r="D1654" s="24">
        <v>1</v>
      </c>
      <c r="E1654" s="25">
        <v>753.9</v>
      </c>
    </row>
    <row r="1655" spans="1:5">
      <c r="A1655" s="518"/>
      <c r="B1655" s="518"/>
      <c r="C1655" s="23" t="s">
        <v>515</v>
      </c>
      <c r="D1655" s="24">
        <v>1</v>
      </c>
      <c r="E1655" s="25">
        <v>360.65999999999997</v>
      </c>
    </row>
    <row r="1656" spans="1:5">
      <c r="A1656" s="518"/>
      <c r="B1656" s="518"/>
      <c r="C1656" s="23" t="s">
        <v>438</v>
      </c>
      <c r="D1656" s="24">
        <v>1</v>
      </c>
      <c r="E1656" s="25">
        <v>546.04</v>
      </c>
    </row>
    <row r="1657" spans="1:5">
      <c r="A1657" s="518"/>
      <c r="B1657" s="518"/>
      <c r="C1657" s="23" t="s">
        <v>424</v>
      </c>
      <c r="D1657" s="24">
        <v>2</v>
      </c>
      <c r="E1657" s="25">
        <v>2536.12</v>
      </c>
    </row>
    <row r="1658" spans="1:5">
      <c r="A1658" s="518"/>
      <c r="B1658" s="518"/>
      <c r="C1658" s="23" t="s">
        <v>425</v>
      </c>
      <c r="D1658" s="24">
        <v>1</v>
      </c>
      <c r="E1658" s="25">
        <v>339.02</v>
      </c>
    </row>
    <row r="1659" spans="1:5">
      <c r="A1659" s="518"/>
      <c r="B1659" s="518"/>
      <c r="C1659" s="23" t="s">
        <v>648</v>
      </c>
      <c r="D1659" s="24">
        <v>1</v>
      </c>
      <c r="E1659" s="25">
        <v>1514.26</v>
      </c>
    </row>
    <row r="1660" spans="1:5">
      <c r="A1660" s="518"/>
      <c r="B1660" s="518"/>
      <c r="C1660" s="23" t="s">
        <v>426</v>
      </c>
      <c r="D1660" s="24">
        <v>2</v>
      </c>
      <c r="E1660" s="25">
        <v>2115.7600000000002</v>
      </c>
    </row>
    <row r="1661" spans="1:5">
      <c r="A1661" s="518"/>
      <c r="B1661" s="519"/>
      <c r="C1661" s="23" t="s">
        <v>439</v>
      </c>
      <c r="D1661" s="24">
        <v>1</v>
      </c>
      <c r="E1661" s="25">
        <v>902.74</v>
      </c>
    </row>
    <row r="1662" spans="1:5">
      <c r="A1662" s="518"/>
      <c r="B1662" s="513" t="s">
        <v>737</v>
      </c>
      <c r="C1662" s="514"/>
      <c r="D1662" s="21">
        <v>17</v>
      </c>
      <c r="E1662" s="29">
        <v>12607.449999999999</v>
      </c>
    </row>
    <row r="1663" spans="1:5">
      <c r="A1663" s="518"/>
      <c r="B1663" s="517" t="s">
        <v>396</v>
      </c>
      <c r="C1663" s="23" t="s">
        <v>449</v>
      </c>
      <c r="D1663" s="24">
        <v>22</v>
      </c>
      <c r="E1663" s="25">
        <v>30494.199999999986</v>
      </c>
    </row>
    <row r="1664" spans="1:5">
      <c r="A1664" s="518"/>
      <c r="B1664" s="518"/>
      <c r="C1664" s="23" t="s">
        <v>452</v>
      </c>
      <c r="D1664" s="24">
        <v>4</v>
      </c>
      <c r="E1664" s="25">
        <v>5123</v>
      </c>
    </row>
    <row r="1665" spans="1:5">
      <c r="A1665" s="518"/>
      <c r="B1665" s="518"/>
      <c r="C1665" s="23" t="s">
        <v>436</v>
      </c>
      <c r="D1665" s="24">
        <v>1</v>
      </c>
      <c r="E1665" s="25">
        <v>852.04</v>
      </c>
    </row>
    <row r="1666" spans="1:5">
      <c r="A1666" s="518"/>
      <c r="B1666" s="518"/>
      <c r="C1666" s="23" t="s">
        <v>493</v>
      </c>
      <c r="D1666" s="24">
        <v>14</v>
      </c>
      <c r="E1666" s="25">
        <v>10554.599999999997</v>
      </c>
    </row>
    <row r="1667" spans="1:5">
      <c r="A1667" s="518"/>
      <c r="B1667" s="518"/>
      <c r="C1667" s="23" t="s">
        <v>515</v>
      </c>
      <c r="D1667" s="24">
        <v>6</v>
      </c>
      <c r="E1667" s="25">
        <v>2163.9599999999996</v>
      </c>
    </row>
    <row r="1668" spans="1:5">
      <c r="A1668" s="518"/>
      <c r="B1668" s="518"/>
      <c r="C1668" s="23" t="s">
        <v>423</v>
      </c>
      <c r="D1668" s="24">
        <v>1</v>
      </c>
      <c r="E1668" s="25">
        <v>920.16000000000008</v>
      </c>
    </row>
    <row r="1669" spans="1:5">
      <c r="A1669" s="518"/>
      <c r="B1669" s="519"/>
      <c r="C1669" s="23" t="s">
        <v>424</v>
      </c>
      <c r="D1669" s="24">
        <v>32</v>
      </c>
      <c r="E1669" s="25">
        <v>40577.919999999998</v>
      </c>
    </row>
    <row r="1670" spans="1:5">
      <c r="A1670" s="518"/>
      <c r="B1670" s="513" t="s">
        <v>738</v>
      </c>
      <c r="C1670" s="514"/>
      <c r="D1670" s="21">
        <v>80</v>
      </c>
      <c r="E1670" s="29">
        <v>90685.879999999976</v>
      </c>
    </row>
    <row r="1671" spans="1:5">
      <c r="A1671" s="518"/>
      <c r="B1671" s="517" t="s">
        <v>397</v>
      </c>
      <c r="C1671" s="23" t="s">
        <v>452</v>
      </c>
      <c r="D1671" s="24">
        <v>1</v>
      </c>
      <c r="E1671" s="25">
        <v>1280.75</v>
      </c>
    </row>
    <row r="1672" spans="1:5">
      <c r="A1672" s="518"/>
      <c r="B1672" s="518"/>
      <c r="C1672" s="23" t="s">
        <v>437</v>
      </c>
      <c r="D1672" s="24">
        <v>2</v>
      </c>
      <c r="E1672" s="25">
        <v>1739.96</v>
      </c>
    </row>
    <row r="1673" spans="1:5">
      <c r="A1673" s="518"/>
      <c r="B1673" s="518"/>
      <c r="C1673" s="23" t="s">
        <v>493</v>
      </c>
      <c r="D1673" s="24">
        <v>2</v>
      </c>
      <c r="E1673" s="25">
        <v>1507.8</v>
      </c>
    </row>
    <row r="1674" spans="1:5">
      <c r="A1674" s="518"/>
      <c r="B1674" s="518"/>
      <c r="C1674" s="23" t="s">
        <v>515</v>
      </c>
      <c r="D1674" s="24">
        <v>3</v>
      </c>
      <c r="E1674" s="25">
        <v>1081.98</v>
      </c>
    </row>
    <row r="1675" spans="1:5">
      <c r="A1675" s="518"/>
      <c r="B1675" s="518"/>
      <c r="C1675" s="23" t="s">
        <v>425</v>
      </c>
      <c r="D1675" s="24">
        <v>4</v>
      </c>
      <c r="E1675" s="25">
        <v>1356.08</v>
      </c>
    </row>
    <row r="1676" spans="1:5">
      <c r="A1676" s="518"/>
      <c r="B1676" s="519"/>
      <c r="C1676" s="23" t="s">
        <v>455</v>
      </c>
      <c r="D1676" s="24">
        <v>1</v>
      </c>
      <c r="E1676" s="25">
        <v>438.24</v>
      </c>
    </row>
    <row r="1677" spans="1:5">
      <c r="A1677" s="518"/>
      <c r="B1677" s="513" t="s">
        <v>739</v>
      </c>
      <c r="C1677" s="514"/>
      <c r="D1677" s="21">
        <v>13</v>
      </c>
      <c r="E1677" s="29">
        <v>7404.8099999999995</v>
      </c>
    </row>
    <row r="1678" spans="1:5">
      <c r="A1678" s="518"/>
      <c r="B1678" s="517" t="s">
        <v>233</v>
      </c>
      <c r="C1678" s="23" t="s">
        <v>436</v>
      </c>
      <c r="D1678" s="24">
        <v>1</v>
      </c>
      <c r="E1678" s="25">
        <v>852.04</v>
      </c>
    </row>
    <row r="1679" spans="1:5">
      <c r="A1679" s="518"/>
      <c r="B1679" s="518"/>
      <c r="C1679" s="23" t="s">
        <v>422</v>
      </c>
      <c r="D1679" s="24">
        <v>3</v>
      </c>
      <c r="E1679" s="25">
        <v>2673.06</v>
      </c>
    </row>
    <row r="1680" spans="1:5">
      <c r="A1680" s="518"/>
      <c r="B1680" s="518"/>
      <c r="C1680" s="23" t="s">
        <v>437</v>
      </c>
      <c r="D1680" s="24">
        <v>3</v>
      </c>
      <c r="E1680" s="25">
        <v>2609.94</v>
      </c>
    </row>
    <row r="1681" spans="1:7">
      <c r="A1681" s="518"/>
      <c r="B1681" s="518"/>
      <c r="C1681" s="23" t="s">
        <v>425</v>
      </c>
      <c r="D1681" s="24">
        <v>3</v>
      </c>
      <c r="E1681" s="25">
        <v>1017.06</v>
      </c>
    </row>
    <row r="1682" spans="1:7">
      <c r="A1682" s="518"/>
      <c r="B1682" s="518"/>
      <c r="C1682" s="23" t="s">
        <v>455</v>
      </c>
      <c r="D1682" s="24">
        <v>1</v>
      </c>
      <c r="E1682" s="25">
        <v>438.24</v>
      </c>
    </row>
    <row r="1683" spans="1:7">
      <c r="A1683" s="518"/>
      <c r="B1683" s="519"/>
      <c r="C1683" s="23" t="s">
        <v>430</v>
      </c>
      <c r="D1683" s="24">
        <v>3</v>
      </c>
      <c r="E1683" s="25">
        <v>919.41000000000008</v>
      </c>
    </row>
    <row r="1684" spans="1:7">
      <c r="A1684" s="518"/>
      <c r="B1684" s="513" t="s">
        <v>740</v>
      </c>
      <c r="C1684" s="514"/>
      <c r="D1684" s="21">
        <v>14</v>
      </c>
      <c r="E1684" s="29">
        <v>8509.75</v>
      </c>
    </row>
    <row r="1685" spans="1:7">
      <c r="A1685" s="518"/>
      <c r="B1685" s="517" t="s">
        <v>398</v>
      </c>
      <c r="C1685" s="26" t="s">
        <v>621</v>
      </c>
      <c r="D1685" s="27">
        <v>1</v>
      </c>
      <c r="E1685" s="28">
        <v>161.19</v>
      </c>
    </row>
    <row r="1686" spans="1:7">
      <c r="A1686" s="518"/>
      <c r="B1686" s="518"/>
      <c r="C1686" s="89" t="s">
        <v>548</v>
      </c>
      <c r="D1686" s="27">
        <v>1</v>
      </c>
      <c r="E1686" s="28">
        <v>90</v>
      </c>
    </row>
    <row r="1687" spans="1:7">
      <c r="A1687" s="518"/>
      <c r="B1687" s="518"/>
      <c r="C1687" s="26" t="s">
        <v>437</v>
      </c>
      <c r="D1687" s="27">
        <v>1</v>
      </c>
      <c r="E1687" s="28">
        <v>869.98</v>
      </c>
    </row>
    <row r="1688" spans="1:7">
      <c r="A1688" s="518"/>
      <c r="B1688" s="518"/>
      <c r="C1688" s="26" t="s">
        <v>424</v>
      </c>
      <c r="D1688" s="27">
        <v>1</v>
      </c>
      <c r="E1688" s="28">
        <v>1268.06</v>
      </c>
    </row>
    <row r="1689" spans="1:7">
      <c r="A1689" s="518"/>
      <c r="B1689" s="519"/>
      <c r="C1689" s="26" t="s">
        <v>426</v>
      </c>
      <c r="D1689" s="27">
        <v>1</v>
      </c>
      <c r="E1689" s="28">
        <v>1057.8800000000001</v>
      </c>
    </row>
    <row r="1690" spans="1:7">
      <c r="A1690" s="519"/>
      <c r="B1690" s="513" t="s">
        <v>741</v>
      </c>
      <c r="C1690" s="514"/>
      <c r="D1690" s="21">
        <v>5</v>
      </c>
      <c r="E1690" s="29">
        <f>SUM(E1685:E1689)</f>
        <v>3447.11</v>
      </c>
      <c r="G1690" s="88"/>
    </row>
    <row r="1691" spans="1:7">
      <c r="A1691" s="513" t="s">
        <v>234</v>
      </c>
      <c r="B1691" s="527"/>
      <c r="C1691" s="514"/>
      <c r="D1691" s="21">
        <v>373</v>
      </c>
      <c r="E1691" s="29">
        <f>E1690+E1684+E1677+E1670+E1662+E1649+E1638+E1619+E1602+E1595</f>
        <v>371780.10999999993</v>
      </c>
    </row>
    <row r="1692" spans="1:7">
      <c r="A1692" s="517" t="s">
        <v>235</v>
      </c>
      <c r="B1692" s="517" t="s">
        <v>236</v>
      </c>
      <c r="C1692" s="26" t="s">
        <v>465</v>
      </c>
      <c r="D1692" s="27">
        <v>1</v>
      </c>
      <c r="E1692" s="28">
        <v>1226.7</v>
      </c>
    </row>
    <row r="1693" spans="1:7">
      <c r="A1693" s="518"/>
      <c r="B1693" s="518"/>
      <c r="C1693" s="26" t="s">
        <v>567</v>
      </c>
      <c r="D1693" s="27">
        <v>2</v>
      </c>
      <c r="E1693" s="28">
        <v>6282.64</v>
      </c>
    </row>
    <row r="1694" spans="1:7">
      <c r="A1694" s="518"/>
      <c r="B1694" s="518"/>
      <c r="C1694" s="26" t="s">
        <v>518</v>
      </c>
      <c r="D1694" s="27">
        <v>1</v>
      </c>
      <c r="E1694" s="28">
        <v>3082.6800000000003</v>
      </c>
    </row>
    <row r="1695" spans="1:7">
      <c r="A1695" s="518"/>
      <c r="B1695" s="518"/>
      <c r="C1695" s="26" t="s">
        <v>466</v>
      </c>
      <c r="D1695" s="27">
        <v>5</v>
      </c>
      <c r="E1695" s="28">
        <v>11548.4</v>
      </c>
    </row>
    <row r="1696" spans="1:7">
      <c r="A1696" s="518"/>
      <c r="B1696" s="518"/>
      <c r="C1696" s="26" t="s">
        <v>705</v>
      </c>
      <c r="D1696" s="27">
        <v>1</v>
      </c>
      <c r="E1696" s="28">
        <v>3270.54</v>
      </c>
    </row>
    <row r="1697" spans="1:5">
      <c r="A1697" s="518"/>
      <c r="B1697" s="518"/>
      <c r="C1697" s="89" t="s">
        <v>548</v>
      </c>
      <c r="D1697" s="79">
        <v>10</v>
      </c>
      <c r="E1697" s="28">
        <f>D1697*90</f>
        <v>900</v>
      </c>
    </row>
    <row r="1698" spans="1:5">
      <c r="A1698" s="518"/>
      <c r="B1698" s="518"/>
      <c r="C1698" s="26" t="s">
        <v>419</v>
      </c>
      <c r="D1698" s="27">
        <v>5</v>
      </c>
      <c r="E1698" s="28">
        <v>6957.7</v>
      </c>
    </row>
    <row r="1699" spans="1:5">
      <c r="A1699" s="518"/>
      <c r="B1699" s="518"/>
      <c r="C1699" s="26" t="s">
        <v>449</v>
      </c>
      <c r="D1699" s="27">
        <v>4</v>
      </c>
      <c r="E1699" s="28">
        <v>5544.4</v>
      </c>
    </row>
    <row r="1700" spans="1:5">
      <c r="A1700" s="518"/>
      <c r="B1700" s="518"/>
      <c r="C1700" s="26" t="s">
        <v>467</v>
      </c>
      <c r="D1700" s="27">
        <v>2</v>
      </c>
      <c r="E1700" s="28">
        <v>745.07999999999993</v>
      </c>
    </row>
    <row r="1701" spans="1:5">
      <c r="A1701" s="518"/>
      <c r="B1701" s="518"/>
      <c r="C1701" s="26" t="s">
        <v>468</v>
      </c>
      <c r="D1701" s="27">
        <v>1</v>
      </c>
      <c r="E1701" s="28">
        <v>1389.76</v>
      </c>
    </row>
    <row r="1702" spans="1:5">
      <c r="A1702" s="518"/>
      <c r="B1702" s="518"/>
      <c r="C1702" s="26" t="s">
        <v>441</v>
      </c>
      <c r="D1702" s="27">
        <v>4</v>
      </c>
      <c r="E1702" s="28">
        <v>180</v>
      </c>
    </row>
    <row r="1703" spans="1:5">
      <c r="A1703" s="518"/>
      <c r="B1703" s="518"/>
      <c r="C1703" s="26" t="s">
        <v>742</v>
      </c>
      <c r="D1703" s="27">
        <v>1</v>
      </c>
      <c r="E1703" s="28">
        <v>210.05</v>
      </c>
    </row>
    <row r="1704" spans="1:5">
      <c r="A1704" s="518"/>
      <c r="B1704" s="518"/>
      <c r="C1704" s="26" t="s">
        <v>526</v>
      </c>
      <c r="D1704" s="27">
        <v>1</v>
      </c>
      <c r="E1704" s="28">
        <v>358.58000000000004</v>
      </c>
    </row>
    <row r="1705" spans="1:5">
      <c r="A1705" s="518"/>
      <c r="B1705" s="518"/>
      <c r="C1705" s="26" t="s">
        <v>469</v>
      </c>
      <c r="D1705" s="27">
        <v>1</v>
      </c>
      <c r="E1705" s="28">
        <v>515.97</v>
      </c>
    </row>
    <row r="1706" spans="1:5">
      <c r="A1706" s="518"/>
      <c r="B1706" s="518"/>
      <c r="C1706" s="26" t="s">
        <v>483</v>
      </c>
      <c r="D1706" s="118">
        <v>36</v>
      </c>
      <c r="E1706" s="95">
        <v>15948</v>
      </c>
    </row>
    <row r="1707" spans="1:5">
      <c r="A1707" s="518"/>
      <c r="B1707" s="518"/>
      <c r="C1707" s="89" t="s">
        <v>743</v>
      </c>
      <c r="D1707" s="79">
        <v>1</v>
      </c>
      <c r="E1707" s="28">
        <v>90</v>
      </c>
    </row>
    <row r="1708" spans="1:5">
      <c r="A1708" s="518"/>
      <c r="B1708" s="518"/>
      <c r="C1708" s="26" t="s">
        <v>420</v>
      </c>
      <c r="D1708" s="27">
        <v>1</v>
      </c>
      <c r="E1708" s="28">
        <v>631.88</v>
      </c>
    </row>
    <row r="1709" spans="1:5">
      <c r="A1709" s="518"/>
      <c r="B1709" s="518"/>
      <c r="C1709" s="26" t="s">
        <v>433</v>
      </c>
      <c r="D1709" s="27">
        <v>1</v>
      </c>
      <c r="E1709" s="28">
        <v>1119.74</v>
      </c>
    </row>
    <row r="1710" spans="1:5">
      <c r="A1710" s="518"/>
      <c r="B1710" s="518"/>
      <c r="C1710" s="26" t="s">
        <v>421</v>
      </c>
      <c r="D1710" s="27">
        <v>1</v>
      </c>
      <c r="E1710" s="28">
        <v>1079.8400000000001</v>
      </c>
    </row>
    <row r="1711" spans="1:5">
      <c r="A1711" s="518"/>
      <c r="B1711" s="518"/>
      <c r="C1711" s="26" t="s">
        <v>436</v>
      </c>
      <c r="D1711" s="27">
        <v>1</v>
      </c>
      <c r="E1711" s="28">
        <v>852.04</v>
      </c>
    </row>
    <row r="1712" spans="1:5">
      <c r="A1712" s="518"/>
      <c r="B1712" s="518"/>
      <c r="C1712" s="26" t="s">
        <v>422</v>
      </c>
      <c r="D1712" s="27">
        <v>1</v>
      </c>
      <c r="E1712" s="28">
        <v>891.02</v>
      </c>
    </row>
    <row r="1713" spans="1:5">
      <c r="A1713" s="518"/>
      <c r="B1713" s="518"/>
      <c r="C1713" s="26" t="s">
        <v>437</v>
      </c>
      <c r="D1713" s="27">
        <v>3</v>
      </c>
      <c r="E1713" s="28">
        <v>2609.94</v>
      </c>
    </row>
    <row r="1714" spans="1:5">
      <c r="A1714" s="518"/>
      <c r="B1714" s="518"/>
      <c r="C1714" s="26" t="s">
        <v>597</v>
      </c>
      <c r="D1714" s="27">
        <v>1</v>
      </c>
      <c r="E1714" s="28">
        <v>1541.4</v>
      </c>
    </row>
    <row r="1715" spans="1:5">
      <c r="A1715" s="518"/>
      <c r="B1715" s="518"/>
      <c r="C1715" s="26" t="s">
        <v>424</v>
      </c>
      <c r="D1715" s="27">
        <v>2</v>
      </c>
      <c r="E1715" s="28">
        <v>2536.12</v>
      </c>
    </row>
    <row r="1716" spans="1:5">
      <c r="A1716" s="518"/>
      <c r="B1716" s="518"/>
      <c r="C1716" s="26" t="s">
        <v>425</v>
      </c>
      <c r="D1716" s="27">
        <v>26</v>
      </c>
      <c r="E1716" s="28">
        <v>8814.5200000000059</v>
      </c>
    </row>
    <row r="1717" spans="1:5">
      <c r="A1717" s="518"/>
      <c r="B1717" s="518"/>
      <c r="C1717" s="26" t="s">
        <v>744</v>
      </c>
      <c r="D1717" s="27">
        <v>1</v>
      </c>
      <c r="E1717" s="28">
        <v>1316.38</v>
      </c>
    </row>
    <row r="1718" spans="1:5">
      <c r="A1718" s="518"/>
      <c r="B1718" s="518"/>
      <c r="C1718" s="26" t="s">
        <v>455</v>
      </c>
      <c r="D1718" s="27">
        <v>1</v>
      </c>
      <c r="E1718" s="28">
        <v>438.24</v>
      </c>
    </row>
    <row r="1719" spans="1:5">
      <c r="A1719" s="518"/>
      <c r="B1719" s="518"/>
      <c r="C1719" s="26" t="s">
        <v>745</v>
      </c>
      <c r="D1719" s="27">
        <v>1</v>
      </c>
      <c r="E1719" s="28">
        <v>273.14999999999998</v>
      </c>
    </row>
    <row r="1720" spans="1:5">
      <c r="A1720" s="518"/>
      <c r="B1720" s="518"/>
      <c r="C1720" s="26" t="s">
        <v>580</v>
      </c>
      <c r="D1720" s="27">
        <v>1</v>
      </c>
      <c r="E1720" s="28">
        <v>3204.36</v>
      </c>
    </row>
    <row r="1721" spans="1:5">
      <c r="A1721" s="518"/>
      <c r="B1721" s="518"/>
      <c r="C1721" s="26" t="s">
        <v>499</v>
      </c>
      <c r="D1721" s="27">
        <v>1</v>
      </c>
      <c r="E1721" s="28">
        <v>91.490000000000009</v>
      </c>
    </row>
    <row r="1722" spans="1:5">
      <c r="A1722" s="518"/>
      <c r="B1722" s="518"/>
      <c r="C1722" s="26" t="s">
        <v>445</v>
      </c>
      <c r="D1722" s="27">
        <v>1</v>
      </c>
      <c r="E1722" s="28">
        <v>1189.3600000000001</v>
      </c>
    </row>
    <row r="1723" spans="1:5">
      <c r="A1723" s="518"/>
      <c r="B1723" s="518"/>
      <c r="C1723" s="26" t="s">
        <v>553</v>
      </c>
      <c r="D1723" s="27">
        <v>5</v>
      </c>
      <c r="E1723" s="28">
        <v>1671.6</v>
      </c>
    </row>
    <row r="1724" spans="1:5">
      <c r="A1724" s="518"/>
      <c r="B1724" s="518"/>
      <c r="C1724" s="26" t="s">
        <v>501</v>
      </c>
      <c r="D1724" s="27">
        <v>1</v>
      </c>
      <c r="E1724" s="28">
        <v>313.44</v>
      </c>
    </row>
    <row r="1725" spans="1:5">
      <c r="A1725" s="518"/>
      <c r="B1725" s="518"/>
      <c r="C1725" s="26" t="s">
        <v>439</v>
      </c>
      <c r="D1725" s="27">
        <v>5</v>
      </c>
      <c r="E1725" s="28">
        <v>4513.7</v>
      </c>
    </row>
    <row r="1726" spans="1:5">
      <c r="A1726" s="518"/>
      <c r="B1726" s="518"/>
      <c r="C1726" s="26" t="s">
        <v>481</v>
      </c>
      <c r="D1726" s="27">
        <v>1</v>
      </c>
      <c r="E1726" s="28">
        <v>513.33999999999992</v>
      </c>
    </row>
    <row r="1727" spans="1:5">
      <c r="A1727" s="518"/>
      <c r="B1727" s="518"/>
      <c r="C1727" s="26" t="s">
        <v>746</v>
      </c>
      <c r="D1727" s="27">
        <v>1</v>
      </c>
      <c r="E1727" s="28">
        <v>250.56</v>
      </c>
    </row>
    <row r="1728" spans="1:5">
      <c r="A1728" s="518"/>
      <c r="B1728" s="518"/>
      <c r="C1728" s="26" t="s">
        <v>429</v>
      </c>
      <c r="D1728" s="27">
        <v>1</v>
      </c>
      <c r="E1728" s="28">
        <v>513.94000000000005</v>
      </c>
    </row>
    <row r="1729" spans="1:7">
      <c r="A1729" s="518"/>
      <c r="B1729" s="518"/>
      <c r="C1729" s="26" t="s">
        <v>747</v>
      </c>
      <c r="D1729" s="27">
        <v>1</v>
      </c>
      <c r="E1729" s="28">
        <v>222.09</v>
      </c>
    </row>
    <row r="1730" spans="1:7">
      <c r="A1730" s="518"/>
      <c r="B1730" s="518"/>
      <c r="C1730" s="26" t="s">
        <v>512</v>
      </c>
      <c r="D1730" s="27">
        <v>2</v>
      </c>
      <c r="E1730" s="28">
        <v>458.58000000000004</v>
      </c>
    </row>
    <row r="1731" spans="1:7">
      <c r="A1731" s="518"/>
      <c r="B1731" s="519"/>
      <c r="C1731" s="26" t="s">
        <v>430</v>
      </c>
      <c r="D1731" s="27">
        <v>3</v>
      </c>
      <c r="E1731" s="28">
        <v>919.41000000000008</v>
      </c>
    </row>
    <row r="1732" spans="1:7">
      <c r="A1732" s="518"/>
      <c r="B1732" s="513" t="s">
        <v>748</v>
      </c>
      <c r="C1732" s="514"/>
      <c r="D1732" s="21">
        <v>139</v>
      </c>
      <c r="E1732" s="29">
        <f>SUM(E1692:E1731)</f>
        <v>94216.640000000014</v>
      </c>
      <c r="G1732" s="88"/>
    </row>
    <row r="1733" spans="1:7">
      <c r="A1733" s="518"/>
      <c r="B1733" s="517" t="s">
        <v>237</v>
      </c>
      <c r="C1733" s="23" t="s">
        <v>449</v>
      </c>
      <c r="D1733" s="24">
        <v>4</v>
      </c>
      <c r="E1733" s="25">
        <v>5544.4</v>
      </c>
    </row>
    <row r="1734" spans="1:7">
      <c r="A1734" s="518"/>
      <c r="B1734" s="518"/>
      <c r="C1734" s="23" t="s">
        <v>436</v>
      </c>
      <c r="D1734" s="24">
        <v>1</v>
      </c>
      <c r="E1734" s="25">
        <v>852.04</v>
      </c>
    </row>
    <row r="1735" spans="1:7">
      <c r="A1735" s="518"/>
      <c r="B1735" s="518"/>
      <c r="C1735" s="23" t="s">
        <v>422</v>
      </c>
      <c r="D1735" s="24">
        <v>1</v>
      </c>
      <c r="E1735" s="25">
        <v>891.02</v>
      </c>
    </row>
    <row r="1736" spans="1:7">
      <c r="A1736" s="518"/>
      <c r="B1736" s="518"/>
      <c r="C1736" s="23" t="s">
        <v>529</v>
      </c>
      <c r="D1736" s="24">
        <v>1</v>
      </c>
      <c r="E1736" s="25">
        <v>464.61</v>
      </c>
    </row>
    <row r="1737" spans="1:7">
      <c r="A1737" s="518"/>
      <c r="B1737" s="519"/>
      <c r="C1737" s="23" t="s">
        <v>498</v>
      </c>
      <c r="D1737" s="24">
        <v>1</v>
      </c>
      <c r="E1737" s="25">
        <v>591.5</v>
      </c>
    </row>
    <row r="1738" spans="1:7">
      <c r="A1738" s="518"/>
      <c r="B1738" s="513" t="s">
        <v>749</v>
      </c>
      <c r="C1738" s="514"/>
      <c r="D1738" s="21">
        <v>8</v>
      </c>
      <c r="E1738" s="29">
        <v>8343.57</v>
      </c>
    </row>
    <row r="1739" spans="1:7">
      <c r="A1739" s="518"/>
      <c r="B1739" s="517" t="s">
        <v>238</v>
      </c>
      <c r="C1739" s="23" t="s">
        <v>419</v>
      </c>
      <c r="D1739" s="24">
        <v>5</v>
      </c>
      <c r="E1739" s="25">
        <v>6957.7</v>
      </c>
    </row>
    <row r="1740" spans="1:7">
      <c r="A1740" s="518"/>
      <c r="B1740" s="518"/>
      <c r="C1740" s="23" t="s">
        <v>420</v>
      </c>
      <c r="D1740" s="24">
        <v>1</v>
      </c>
      <c r="E1740" s="25">
        <v>631.88</v>
      </c>
    </row>
    <row r="1741" spans="1:7">
      <c r="A1741" s="518"/>
      <c r="B1741" s="518"/>
      <c r="C1741" s="23" t="s">
        <v>437</v>
      </c>
      <c r="D1741" s="24">
        <v>1</v>
      </c>
      <c r="E1741" s="25">
        <v>869.98</v>
      </c>
    </row>
    <row r="1742" spans="1:7">
      <c r="A1742" s="518"/>
      <c r="B1742" s="518"/>
      <c r="C1742" s="23" t="s">
        <v>424</v>
      </c>
      <c r="D1742" s="24">
        <v>3</v>
      </c>
      <c r="E1742" s="25">
        <v>3804.18</v>
      </c>
    </row>
    <row r="1743" spans="1:7">
      <c r="A1743" s="518"/>
      <c r="B1743" s="518"/>
      <c r="C1743" s="23" t="s">
        <v>511</v>
      </c>
      <c r="D1743" s="24">
        <v>1</v>
      </c>
      <c r="E1743" s="25">
        <v>386.87</v>
      </c>
    </row>
    <row r="1744" spans="1:7">
      <c r="A1744" s="518"/>
      <c r="B1744" s="518"/>
      <c r="C1744" s="23" t="s">
        <v>516</v>
      </c>
      <c r="D1744" s="24">
        <v>1</v>
      </c>
      <c r="E1744" s="25">
        <v>247.46</v>
      </c>
    </row>
    <row r="1745" spans="1:5">
      <c r="A1745" s="518"/>
      <c r="B1745" s="519"/>
      <c r="C1745" s="23" t="s">
        <v>710</v>
      </c>
      <c r="D1745" s="24">
        <v>1</v>
      </c>
      <c r="E1745" s="25">
        <v>315.64999999999998</v>
      </c>
    </row>
    <row r="1746" spans="1:5">
      <c r="A1746" s="518"/>
      <c r="B1746" s="513" t="s">
        <v>750</v>
      </c>
      <c r="C1746" s="514"/>
      <c r="D1746" s="21">
        <v>13</v>
      </c>
      <c r="E1746" s="29">
        <v>13213.72</v>
      </c>
    </row>
    <row r="1747" spans="1:5">
      <c r="A1747" s="518"/>
      <c r="B1747" s="517" t="s">
        <v>240</v>
      </c>
      <c r="C1747" s="23" t="s">
        <v>464</v>
      </c>
      <c r="D1747" s="24">
        <v>1</v>
      </c>
      <c r="E1747" s="25">
        <v>674.44</v>
      </c>
    </row>
    <row r="1748" spans="1:5">
      <c r="A1748" s="518"/>
      <c r="B1748" s="518"/>
      <c r="C1748" s="23" t="s">
        <v>436</v>
      </c>
      <c r="D1748" s="24">
        <v>1</v>
      </c>
      <c r="E1748" s="25">
        <v>852.04</v>
      </c>
    </row>
    <row r="1749" spans="1:5">
      <c r="A1749" s="518"/>
      <c r="B1749" s="518"/>
      <c r="C1749" s="23" t="s">
        <v>589</v>
      </c>
      <c r="D1749" s="24">
        <v>1</v>
      </c>
      <c r="E1749" s="25">
        <v>720.14</v>
      </c>
    </row>
    <row r="1750" spans="1:5">
      <c r="A1750" s="518"/>
      <c r="B1750" s="518"/>
      <c r="C1750" s="23" t="s">
        <v>611</v>
      </c>
      <c r="D1750" s="24">
        <v>1</v>
      </c>
      <c r="E1750" s="25">
        <v>652.16</v>
      </c>
    </row>
    <row r="1751" spans="1:5">
      <c r="A1751" s="518"/>
      <c r="B1751" s="518"/>
      <c r="C1751" s="23" t="s">
        <v>751</v>
      </c>
      <c r="D1751" s="24">
        <v>3</v>
      </c>
      <c r="E1751" s="25">
        <v>795.86999999999989</v>
      </c>
    </row>
    <row r="1752" spans="1:5">
      <c r="A1752" s="518"/>
      <c r="B1752" s="519"/>
      <c r="C1752" s="23" t="s">
        <v>485</v>
      </c>
      <c r="D1752" s="24">
        <v>2</v>
      </c>
      <c r="E1752" s="25">
        <v>2315.56</v>
      </c>
    </row>
    <row r="1753" spans="1:5">
      <c r="A1753" s="518"/>
      <c r="B1753" s="513" t="s">
        <v>752</v>
      </c>
      <c r="C1753" s="514"/>
      <c r="D1753" s="21">
        <v>9</v>
      </c>
      <c r="E1753" s="29">
        <v>6010.2099999999991</v>
      </c>
    </row>
    <row r="1754" spans="1:5">
      <c r="A1754" s="518"/>
      <c r="B1754" s="517" t="s">
        <v>243</v>
      </c>
      <c r="C1754" s="23" t="s">
        <v>419</v>
      </c>
      <c r="D1754" s="24">
        <v>77</v>
      </c>
      <c r="E1754" s="25">
        <v>107148.57999999984</v>
      </c>
    </row>
    <row r="1755" spans="1:5">
      <c r="A1755" s="518"/>
      <c r="B1755" s="518"/>
      <c r="C1755" s="23" t="s">
        <v>449</v>
      </c>
      <c r="D1755" s="24">
        <v>1</v>
      </c>
      <c r="E1755" s="25">
        <v>1386.1</v>
      </c>
    </row>
    <row r="1756" spans="1:5">
      <c r="A1756" s="518"/>
      <c r="B1756" s="518"/>
      <c r="C1756" s="23" t="s">
        <v>457</v>
      </c>
      <c r="D1756" s="24">
        <v>3</v>
      </c>
      <c r="E1756" s="25">
        <v>1417.29</v>
      </c>
    </row>
    <row r="1757" spans="1:5">
      <c r="A1757" s="518"/>
      <c r="B1757" s="518"/>
      <c r="C1757" s="23" t="s">
        <v>557</v>
      </c>
      <c r="D1757" s="24">
        <v>8</v>
      </c>
      <c r="E1757" s="25">
        <v>3593.5999999999995</v>
      </c>
    </row>
    <row r="1758" spans="1:5">
      <c r="A1758" s="518"/>
      <c r="B1758" s="518"/>
      <c r="C1758" s="23" t="s">
        <v>526</v>
      </c>
      <c r="D1758" s="24">
        <v>1</v>
      </c>
      <c r="E1758" s="25">
        <v>358.58000000000004</v>
      </c>
    </row>
    <row r="1759" spans="1:5">
      <c r="A1759" s="518"/>
      <c r="B1759" s="518"/>
      <c r="C1759" s="23" t="s">
        <v>420</v>
      </c>
      <c r="D1759" s="24">
        <v>3</v>
      </c>
      <c r="E1759" s="25">
        <v>1895.6399999999999</v>
      </c>
    </row>
    <row r="1760" spans="1:5">
      <c r="A1760" s="518"/>
      <c r="B1760" s="518"/>
      <c r="C1760" s="23" t="s">
        <v>433</v>
      </c>
      <c r="D1760" s="24">
        <v>3</v>
      </c>
      <c r="E1760" s="25">
        <v>3359.2200000000003</v>
      </c>
    </row>
    <row r="1761" spans="1:5">
      <c r="A1761" s="518"/>
      <c r="B1761" s="518"/>
      <c r="C1761" s="23" t="s">
        <v>421</v>
      </c>
      <c r="D1761" s="24">
        <v>1</v>
      </c>
      <c r="E1761" s="25">
        <v>1079.8400000000001</v>
      </c>
    </row>
    <row r="1762" spans="1:5">
      <c r="A1762" s="518"/>
      <c r="B1762" s="518"/>
      <c r="C1762" s="23" t="s">
        <v>436</v>
      </c>
      <c r="D1762" s="24">
        <v>57</v>
      </c>
      <c r="E1762" s="25">
        <v>48566.280000000035</v>
      </c>
    </row>
    <row r="1763" spans="1:5">
      <c r="A1763" s="518"/>
      <c r="B1763" s="518"/>
      <c r="C1763" s="23" t="s">
        <v>422</v>
      </c>
      <c r="D1763" s="24">
        <v>11</v>
      </c>
      <c r="E1763" s="25">
        <v>9801.220000000003</v>
      </c>
    </row>
    <row r="1764" spans="1:5">
      <c r="A1764" s="518"/>
      <c r="B1764" s="518"/>
      <c r="C1764" s="23" t="s">
        <v>437</v>
      </c>
      <c r="D1764" s="24">
        <v>7</v>
      </c>
      <c r="E1764" s="25">
        <v>6089.8599999999988</v>
      </c>
    </row>
    <row r="1765" spans="1:5">
      <c r="A1765" s="518"/>
      <c r="B1765" s="518"/>
      <c r="C1765" s="23" t="s">
        <v>423</v>
      </c>
      <c r="D1765" s="24">
        <v>40</v>
      </c>
      <c r="E1765" s="25">
        <v>36806.400000000016</v>
      </c>
    </row>
    <row r="1766" spans="1:5">
      <c r="A1766" s="518"/>
      <c r="B1766" s="518"/>
      <c r="C1766" s="23" t="s">
        <v>597</v>
      </c>
      <c r="D1766" s="24">
        <v>1</v>
      </c>
      <c r="E1766" s="25">
        <v>1541.4</v>
      </c>
    </row>
    <row r="1767" spans="1:5">
      <c r="A1767" s="518"/>
      <c r="B1767" s="518"/>
      <c r="C1767" s="23" t="s">
        <v>424</v>
      </c>
      <c r="D1767" s="24">
        <v>5</v>
      </c>
      <c r="E1767" s="25">
        <v>6340.2999999999993</v>
      </c>
    </row>
    <row r="1768" spans="1:5">
      <c r="A1768" s="518"/>
      <c r="B1768" s="518"/>
      <c r="C1768" s="23" t="s">
        <v>443</v>
      </c>
      <c r="D1768" s="24">
        <v>1</v>
      </c>
      <c r="E1768" s="25">
        <v>173.32999999999998</v>
      </c>
    </row>
    <row r="1769" spans="1:5">
      <c r="A1769" s="518"/>
      <c r="B1769" s="518"/>
      <c r="C1769" s="23" t="s">
        <v>425</v>
      </c>
      <c r="D1769" s="24">
        <v>9</v>
      </c>
      <c r="E1769" s="25">
        <v>3051.18</v>
      </c>
    </row>
    <row r="1770" spans="1:5">
      <c r="A1770" s="518"/>
      <c r="B1770" s="518"/>
      <c r="C1770" s="23" t="s">
        <v>426</v>
      </c>
      <c r="D1770" s="24">
        <v>7</v>
      </c>
      <c r="E1770" s="25">
        <v>7405.1600000000008</v>
      </c>
    </row>
    <row r="1771" spans="1:5">
      <c r="A1771" s="518"/>
      <c r="B1771" s="518"/>
      <c r="C1771" s="23" t="s">
        <v>454</v>
      </c>
      <c r="D1771" s="24">
        <v>3</v>
      </c>
      <c r="E1771" s="25">
        <v>1529.58</v>
      </c>
    </row>
    <row r="1772" spans="1:5">
      <c r="A1772" s="518"/>
      <c r="B1772" s="518"/>
      <c r="C1772" s="23" t="s">
        <v>455</v>
      </c>
      <c r="D1772" s="24">
        <v>8</v>
      </c>
      <c r="E1772" s="25">
        <v>3505.9199999999992</v>
      </c>
    </row>
    <row r="1773" spans="1:5">
      <c r="A1773" s="518"/>
      <c r="B1773" s="518"/>
      <c r="C1773" s="23" t="s">
        <v>479</v>
      </c>
      <c r="D1773" s="24">
        <v>2</v>
      </c>
      <c r="E1773" s="25">
        <v>745.07999999999993</v>
      </c>
    </row>
    <row r="1774" spans="1:5">
      <c r="A1774" s="518"/>
      <c r="B1774" s="518"/>
      <c r="C1774" s="23" t="s">
        <v>429</v>
      </c>
      <c r="D1774" s="24">
        <v>3</v>
      </c>
      <c r="E1774" s="25">
        <v>1541.8200000000002</v>
      </c>
    </row>
    <row r="1775" spans="1:5">
      <c r="A1775" s="518"/>
      <c r="B1775" s="518"/>
      <c r="C1775" s="23" t="s">
        <v>537</v>
      </c>
      <c r="D1775" s="24">
        <v>1</v>
      </c>
      <c r="E1775" s="25">
        <v>372.89</v>
      </c>
    </row>
    <row r="1776" spans="1:5">
      <c r="A1776" s="518"/>
      <c r="B1776" s="518"/>
      <c r="C1776" s="23" t="s">
        <v>507</v>
      </c>
      <c r="D1776" s="24">
        <v>1</v>
      </c>
      <c r="E1776" s="25">
        <v>515.12</v>
      </c>
    </row>
    <row r="1777" spans="1:5">
      <c r="A1777" s="518"/>
      <c r="B1777" s="518"/>
      <c r="C1777" s="23" t="s">
        <v>540</v>
      </c>
      <c r="D1777" s="24">
        <v>1</v>
      </c>
      <c r="E1777" s="25">
        <v>966.74</v>
      </c>
    </row>
    <row r="1778" spans="1:5">
      <c r="A1778" s="518"/>
      <c r="B1778" s="519"/>
      <c r="C1778" s="23" t="s">
        <v>430</v>
      </c>
      <c r="D1778" s="24">
        <v>1</v>
      </c>
      <c r="E1778" s="25">
        <v>306.47000000000003</v>
      </c>
    </row>
    <row r="1779" spans="1:5">
      <c r="A1779" s="518"/>
      <c r="B1779" s="513" t="s">
        <v>753</v>
      </c>
      <c r="C1779" s="514"/>
      <c r="D1779" s="21">
        <v>255</v>
      </c>
      <c r="E1779" s="29">
        <v>249497.59999999986</v>
      </c>
    </row>
    <row r="1780" spans="1:5">
      <c r="A1780" s="518"/>
      <c r="B1780" s="517" t="s">
        <v>244</v>
      </c>
      <c r="C1780" s="23" t="s">
        <v>418</v>
      </c>
      <c r="D1780" s="24">
        <v>1</v>
      </c>
      <c r="E1780" s="25">
        <v>613.14</v>
      </c>
    </row>
    <row r="1781" spans="1:5">
      <c r="A1781" s="518"/>
      <c r="B1781" s="518"/>
      <c r="C1781" s="23" t="s">
        <v>419</v>
      </c>
      <c r="D1781" s="24">
        <v>6</v>
      </c>
      <c r="E1781" s="25">
        <v>8349.24</v>
      </c>
    </row>
    <row r="1782" spans="1:5">
      <c r="A1782" s="518"/>
      <c r="B1782" s="518"/>
      <c r="C1782" s="23" t="s">
        <v>436</v>
      </c>
      <c r="D1782" s="24">
        <v>3</v>
      </c>
      <c r="E1782" s="25">
        <v>2556.12</v>
      </c>
    </row>
    <row r="1783" spans="1:5">
      <c r="A1783" s="518"/>
      <c r="B1783" s="518"/>
      <c r="C1783" s="23" t="s">
        <v>424</v>
      </c>
      <c r="D1783" s="24">
        <v>4</v>
      </c>
      <c r="E1783" s="25">
        <v>5072.24</v>
      </c>
    </row>
    <row r="1784" spans="1:5">
      <c r="A1784" s="518"/>
      <c r="B1784" s="518"/>
      <c r="C1784" s="23" t="s">
        <v>425</v>
      </c>
      <c r="D1784" s="24">
        <v>2</v>
      </c>
      <c r="E1784" s="25">
        <v>678.04</v>
      </c>
    </row>
    <row r="1785" spans="1:5">
      <c r="A1785" s="518"/>
      <c r="B1785" s="518"/>
      <c r="C1785" s="23" t="s">
        <v>511</v>
      </c>
      <c r="D1785" s="24">
        <v>1</v>
      </c>
      <c r="E1785" s="25">
        <v>386.87</v>
      </c>
    </row>
    <row r="1786" spans="1:5">
      <c r="A1786" s="518"/>
      <c r="B1786" s="518"/>
      <c r="C1786" s="23" t="s">
        <v>445</v>
      </c>
      <c r="D1786" s="24">
        <v>1</v>
      </c>
      <c r="E1786" s="25">
        <v>1189.3600000000001</v>
      </c>
    </row>
    <row r="1787" spans="1:5">
      <c r="A1787" s="518"/>
      <c r="B1787" s="518"/>
      <c r="C1787" s="23" t="s">
        <v>429</v>
      </c>
      <c r="D1787" s="24">
        <v>1</v>
      </c>
      <c r="E1787" s="25">
        <v>513.94000000000005</v>
      </c>
    </row>
    <row r="1788" spans="1:5">
      <c r="A1788" s="518"/>
      <c r="B1788" s="519"/>
      <c r="C1788" s="23" t="s">
        <v>474</v>
      </c>
      <c r="D1788" s="24">
        <v>3</v>
      </c>
      <c r="E1788" s="25">
        <v>3492.24</v>
      </c>
    </row>
    <row r="1789" spans="1:5">
      <c r="A1789" s="518"/>
      <c r="B1789" s="513" t="s">
        <v>754</v>
      </c>
      <c r="C1789" s="514"/>
      <c r="D1789" s="21">
        <v>22</v>
      </c>
      <c r="E1789" s="29">
        <v>22851.189999999995</v>
      </c>
    </row>
    <row r="1790" spans="1:5">
      <c r="A1790" s="518"/>
      <c r="B1790" s="517" t="s">
        <v>247</v>
      </c>
      <c r="C1790" s="23" t="s">
        <v>419</v>
      </c>
      <c r="D1790" s="24">
        <v>4</v>
      </c>
      <c r="E1790" s="25">
        <v>5566.16</v>
      </c>
    </row>
    <row r="1791" spans="1:5">
      <c r="A1791" s="518"/>
      <c r="B1791" s="518"/>
      <c r="C1791" s="23" t="s">
        <v>424</v>
      </c>
      <c r="D1791" s="24">
        <v>3</v>
      </c>
      <c r="E1791" s="25">
        <v>3804.18</v>
      </c>
    </row>
    <row r="1792" spans="1:5">
      <c r="A1792" s="518"/>
      <c r="B1792" s="518"/>
      <c r="C1792" s="23" t="s">
        <v>429</v>
      </c>
      <c r="D1792" s="24">
        <v>2</v>
      </c>
      <c r="E1792" s="25">
        <v>1027.8800000000001</v>
      </c>
    </row>
    <row r="1793" spans="1:5">
      <c r="A1793" s="518"/>
      <c r="B1793" s="519"/>
      <c r="C1793" s="23" t="s">
        <v>474</v>
      </c>
      <c r="D1793" s="24">
        <v>1</v>
      </c>
      <c r="E1793" s="25">
        <v>1164.08</v>
      </c>
    </row>
    <row r="1794" spans="1:5">
      <c r="A1794" s="518"/>
      <c r="B1794" s="513" t="s">
        <v>755</v>
      </c>
      <c r="C1794" s="514"/>
      <c r="D1794" s="21">
        <v>10</v>
      </c>
      <c r="E1794" s="29">
        <v>11562.300000000001</v>
      </c>
    </row>
    <row r="1795" spans="1:5">
      <c r="A1795" s="518"/>
      <c r="B1795" s="517" t="s">
        <v>248</v>
      </c>
      <c r="C1795" s="23" t="s">
        <v>419</v>
      </c>
      <c r="D1795" s="24">
        <v>1</v>
      </c>
      <c r="E1795" s="25">
        <v>1391.54</v>
      </c>
    </row>
    <row r="1796" spans="1:5">
      <c r="A1796" s="518"/>
      <c r="B1796" s="518"/>
      <c r="C1796" s="23" t="s">
        <v>457</v>
      </c>
      <c r="D1796" s="24">
        <v>1</v>
      </c>
      <c r="E1796" s="25">
        <v>472.43</v>
      </c>
    </row>
    <row r="1797" spans="1:5">
      <c r="A1797" s="518"/>
      <c r="B1797" s="518"/>
      <c r="C1797" s="23" t="s">
        <v>433</v>
      </c>
      <c r="D1797" s="24">
        <v>1</v>
      </c>
      <c r="E1797" s="25">
        <v>1119.74</v>
      </c>
    </row>
    <row r="1798" spans="1:5">
      <c r="A1798" s="518"/>
      <c r="B1798" s="518"/>
      <c r="C1798" s="23" t="s">
        <v>436</v>
      </c>
      <c r="D1798" s="24">
        <v>3</v>
      </c>
      <c r="E1798" s="25">
        <v>2556.12</v>
      </c>
    </row>
    <row r="1799" spans="1:5">
      <c r="A1799" s="518"/>
      <c r="B1799" s="518"/>
      <c r="C1799" s="23" t="s">
        <v>422</v>
      </c>
      <c r="D1799" s="24">
        <v>1</v>
      </c>
      <c r="E1799" s="25">
        <v>891.02</v>
      </c>
    </row>
    <row r="1800" spans="1:5">
      <c r="A1800" s="518"/>
      <c r="B1800" s="518"/>
      <c r="C1800" s="23" t="s">
        <v>437</v>
      </c>
      <c r="D1800" s="24">
        <v>2</v>
      </c>
      <c r="E1800" s="25">
        <v>1739.96</v>
      </c>
    </row>
    <row r="1801" spans="1:5">
      <c r="A1801" s="518"/>
      <c r="B1801" s="518"/>
      <c r="C1801" s="23" t="s">
        <v>424</v>
      </c>
      <c r="D1801" s="24">
        <v>1</v>
      </c>
      <c r="E1801" s="25">
        <v>1268.06</v>
      </c>
    </row>
    <row r="1802" spans="1:5">
      <c r="A1802" s="518"/>
      <c r="B1802" s="518"/>
      <c r="C1802" s="23" t="s">
        <v>425</v>
      </c>
      <c r="D1802" s="24">
        <v>32</v>
      </c>
      <c r="E1802" s="25">
        <v>10848.640000000009</v>
      </c>
    </row>
    <row r="1803" spans="1:5">
      <c r="A1803" s="518"/>
      <c r="B1803" s="519"/>
      <c r="C1803" s="23" t="s">
        <v>455</v>
      </c>
      <c r="D1803" s="24">
        <v>1</v>
      </c>
      <c r="E1803" s="25">
        <v>438.24</v>
      </c>
    </row>
    <row r="1804" spans="1:5">
      <c r="A1804" s="519"/>
      <c r="B1804" s="513" t="s">
        <v>756</v>
      </c>
      <c r="C1804" s="514"/>
      <c r="D1804" s="21">
        <v>43</v>
      </c>
      <c r="E1804" s="29">
        <v>20725.750000000011</v>
      </c>
    </row>
    <row r="1805" spans="1:5">
      <c r="A1805" s="513" t="s">
        <v>249</v>
      </c>
      <c r="B1805" s="527"/>
      <c r="C1805" s="514"/>
      <c r="D1805" s="21">
        <v>499</v>
      </c>
      <c r="E1805" s="29">
        <v>425880.97999999986</v>
      </c>
    </row>
    <row r="1806" spans="1:5">
      <c r="A1806" s="517" t="s">
        <v>250</v>
      </c>
      <c r="B1806" s="517" t="s">
        <v>251</v>
      </c>
      <c r="C1806" s="23" t="s">
        <v>425</v>
      </c>
      <c r="D1806" s="24">
        <v>5</v>
      </c>
      <c r="E1806" s="25">
        <v>1695.1</v>
      </c>
    </row>
    <row r="1807" spans="1:5">
      <c r="A1807" s="518"/>
      <c r="B1807" s="518"/>
      <c r="C1807" s="23" t="s">
        <v>494</v>
      </c>
      <c r="D1807" s="24">
        <v>1</v>
      </c>
      <c r="E1807" s="25">
        <v>139.96</v>
      </c>
    </row>
    <row r="1808" spans="1:5">
      <c r="A1808" s="518"/>
      <c r="B1808" s="518"/>
      <c r="C1808" s="23" t="s">
        <v>426</v>
      </c>
      <c r="D1808" s="24">
        <v>2</v>
      </c>
      <c r="E1808" s="25">
        <v>2115.7600000000002</v>
      </c>
    </row>
    <row r="1809" spans="1:5">
      <c r="A1809" s="518"/>
      <c r="B1809" s="518"/>
      <c r="C1809" s="23" t="s">
        <v>455</v>
      </c>
      <c r="D1809" s="24">
        <v>24</v>
      </c>
      <c r="E1809" s="25">
        <v>10517.759999999997</v>
      </c>
    </row>
    <row r="1810" spans="1:5">
      <c r="A1810" s="518"/>
      <c r="B1810" s="518"/>
      <c r="C1810" s="23" t="s">
        <v>429</v>
      </c>
      <c r="D1810" s="24">
        <v>1</v>
      </c>
      <c r="E1810" s="25">
        <v>513.94000000000005</v>
      </c>
    </row>
    <row r="1811" spans="1:5">
      <c r="A1811" s="518"/>
      <c r="B1811" s="518"/>
      <c r="C1811" s="23" t="s">
        <v>540</v>
      </c>
      <c r="D1811" s="24">
        <v>1</v>
      </c>
      <c r="E1811" s="25">
        <v>966.74</v>
      </c>
    </row>
    <row r="1812" spans="1:5">
      <c r="A1812" s="518"/>
      <c r="B1812" s="519"/>
      <c r="C1812" s="23" t="s">
        <v>430</v>
      </c>
      <c r="D1812" s="24">
        <v>1</v>
      </c>
      <c r="E1812" s="25">
        <v>306.47000000000003</v>
      </c>
    </row>
    <row r="1813" spans="1:5">
      <c r="A1813" s="518"/>
      <c r="B1813" s="513" t="s">
        <v>757</v>
      </c>
      <c r="C1813" s="514"/>
      <c r="D1813" s="21">
        <v>35</v>
      </c>
      <c r="E1813" s="29">
        <v>16255.729999999996</v>
      </c>
    </row>
    <row r="1814" spans="1:5">
      <c r="A1814" s="518"/>
      <c r="B1814" s="517" t="s">
        <v>252</v>
      </c>
      <c r="C1814" s="23" t="s">
        <v>419</v>
      </c>
      <c r="D1814" s="24">
        <v>2</v>
      </c>
      <c r="E1814" s="25">
        <v>2783.08</v>
      </c>
    </row>
    <row r="1815" spans="1:5">
      <c r="A1815" s="518"/>
      <c r="B1815" s="518"/>
      <c r="C1815" s="23" t="s">
        <v>420</v>
      </c>
      <c r="D1815" s="24">
        <v>1</v>
      </c>
      <c r="E1815" s="25">
        <v>631.88</v>
      </c>
    </row>
    <row r="1816" spans="1:5">
      <c r="A1816" s="518"/>
      <c r="B1816" s="519"/>
      <c r="C1816" s="23" t="s">
        <v>427</v>
      </c>
      <c r="D1816" s="24">
        <v>1</v>
      </c>
      <c r="E1816" s="25">
        <v>2003.42</v>
      </c>
    </row>
    <row r="1817" spans="1:5">
      <c r="A1817" s="518"/>
      <c r="B1817" s="513" t="s">
        <v>758</v>
      </c>
      <c r="C1817" s="514"/>
      <c r="D1817" s="21">
        <v>4</v>
      </c>
      <c r="E1817" s="29">
        <v>5418.38</v>
      </c>
    </row>
    <row r="1818" spans="1:5">
      <c r="A1818" s="518"/>
      <c r="B1818" s="517" t="s">
        <v>255</v>
      </c>
      <c r="C1818" s="23" t="s">
        <v>464</v>
      </c>
      <c r="D1818" s="24">
        <v>1</v>
      </c>
      <c r="E1818" s="25">
        <v>674.44</v>
      </c>
    </row>
    <row r="1819" spans="1:5">
      <c r="A1819" s="518"/>
      <c r="B1819" s="518"/>
      <c r="C1819" s="23" t="s">
        <v>457</v>
      </c>
      <c r="D1819" s="24">
        <v>2</v>
      </c>
      <c r="E1819" s="25">
        <v>944.86</v>
      </c>
    </row>
    <row r="1820" spans="1:5">
      <c r="A1820" s="518"/>
      <c r="B1820" s="518"/>
      <c r="C1820" s="23" t="s">
        <v>468</v>
      </c>
      <c r="D1820" s="24">
        <v>1</v>
      </c>
      <c r="E1820" s="25">
        <v>1389.76</v>
      </c>
    </row>
    <row r="1821" spans="1:5">
      <c r="A1821" s="518"/>
      <c r="B1821" s="518"/>
      <c r="C1821" s="23" t="s">
        <v>425</v>
      </c>
      <c r="D1821" s="24">
        <v>5</v>
      </c>
      <c r="E1821" s="25">
        <v>1695.1</v>
      </c>
    </row>
    <row r="1822" spans="1:5">
      <c r="A1822" s="518"/>
      <c r="B1822" s="518"/>
      <c r="C1822" s="23" t="s">
        <v>759</v>
      </c>
      <c r="D1822" s="24">
        <v>1</v>
      </c>
      <c r="E1822" s="25">
        <v>1360.4</v>
      </c>
    </row>
    <row r="1823" spans="1:5">
      <c r="A1823" s="518"/>
      <c r="B1823" s="519"/>
      <c r="C1823" s="23" t="s">
        <v>430</v>
      </c>
      <c r="D1823" s="24">
        <v>4</v>
      </c>
      <c r="E1823" s="25">
        <v>1225.8800000000001</v>
      </c>
    </row>
    <row r="1824" spans="1:5">
      <c r="A1824" s="518"/>
      <c r="B1824" s="513" t="s">
        <v>760</v>
      </c>
      <c r="C1824" s="514"/>
      <c r="D1824" s="21">
        <v>14</v>
      </c>
      <c r="E1824" s="29">
        <v>7290.44</v>
      </c>
    </row>
    <row r="1825" spans="1:5">
      <c r="A1825" s="518"/>
      <c r="B1825" s="517" t="s">
        <v>399</v>
      </c>
      <c r="C1825" s="23" t="s">
        <v>419</v>
      </c>
      <c r="D1825" s="24">
        <v>2</v>
      </c>
      <c r="E1825" s="25">
        <v>2783.08</v>
      </c>
    </row>
    <row r="1826" spans="1:5">
      <c r="A1826" s="518"/>
      <c r="B1826" s="518"/>
      <c r="C1826" s="23" t="s">
        <v>483</v>
      </c>
      <c r="D1826" s="86">
        <v>2</v>
      </c>
      <c r="E1826" s="87">
        <v>886</v>
      </c>
    </row>
    <row r="1827" spans="1:5">
      <c r="A1827" s="518"/>
      <c r="B1827" s="518"/>
      <c r="C1827" s="23" t="s">
        <v>436</v>
      </c>
      <c r="D1827" s="24">
        <v>2</v>
      </c>
      <c r="E1827" s="25">
        <v>1704.08</v>
      </c>
    </row>
    <row r="1828" spans="1:5">
      <c r="A1828" s="518"/>
      <c r="B1828" s="518"/>
      <c r="C1828" s="23" t="s">
        <v>425</v>
      </c>
      <c r="D1828" s="24">
        <v>3</v>
      </c>
      <c r="E1828" s="25">
        <v>1017.06</v>
      </c>
    </row>
    <row r="1829" spans="1:5">
      <c r="A1829" s="518"/>
      <c r="B1829" s="518"/>
      <c r="C1829" s="23" t="s">
        <v>426</v>
      </c>
      <c r="D1829" s="24">
        <v>1</v>
      </c>
      <c r="E1829" s="25">
        <v>1057.8800000000001</v>
      </c>
    </row>
    <row r="1830" spans="1:5">
      <c r="A1830" s="518"/>
      <c r="B1830" s="518"/>
      <c r="C1830" s="23" t="s">
        <v>533</v>
      </c>
      <c r="D1830" s="24">
        <v>1</v>
      </c>
      <c r="E1830" s="25">
        <v>514.16999999999996</v>
      </c>
    </row>
    <row r="1831" spans="1:5">
      <c r="A1831" s="518"/>
      <c r="B1831" s="518"/>
      <c r="C1831" s="23" t="s">
        <v>445</v>
      </c>
      <c r="D1831" s="24">
        <v>1</v>
      </c>
      <c r="E1831" s="25">
        <v>1189.3600000000001</v>
      </c>
    </row>
    <row r="1832" spans="1:5">
      <c r="A1832" s="518"/>
      <c r="B1832" s="519"/>
      <c r="C1832" s="23" t="s">
        <v>429</v>
      </c>
      <c r="D1832" s="24">
        <v>2</v>
      </c>
      <c r="E1832" s="25">
        <v>1027.8800000000001</v>
      </c>
    </row>
    <row r="1833" spans="1:5">
      <c r="A1833" s="518"/>
      <c r="B1833" s="513" t="s">
        <v>761</v>
      </c>
      <c r="C1833" s="514"/>
      <c r="D1833" s="21">
        <v>14</v>
      </c>
      <c r="E1833" s="29">
        <v>10179.509999999998</v>
      </c>
    </row>
    <row r="1834" spans="1:5">
      <c r="A1834" s="518"/>
      <c r="B1834" s="517" t="s">
        <v>257</v>
      </c>
      <c r="C1834" s="89" t="s">
        <v>548</v>
      </c>
      <c r="D1834" s="27">
        <v>2</v>
      </c>
      <c r="E1834" s="28">
        <v>180</v>
      </c>
    </row>
    <row r="1835" spans="1:5">
      <c r="A1835" s="518"/>
      <c r="B1835" s="518"/>
      <c r="C1835" s="23" t="s">
        <v>419</v>
      </c>
      <c r="D1835" s="24">
        <v>2</v>
      </c>
      <c r="E1835" s="25">
        <v>2783.08</v>
      </c>
    </row>
    <row r="1836" spans="1:5">
      <c r="A1836" s="518"/>
      <c r="B1836" s="518"/>
      <c r="C1836" s="23" t="s">
        <v>457</v>
      </c>
      <c r="D1836" s="24">
        <v>2</v>
      </c>
      <c r="E1836" s="25">
        <v>944.86</v>
      </c>
    </row>
    <row r="1837" spans="1:5">
      <c r="A1837" s="518"/>
      <c r="B1837" s="518"/>
      <c r="C1837" s="23" t="s">
        <v>526</v>
      </c>
      <c r="D1837" s="24">
        <v>2</v>
      </c>
      <c r="E1837" s="25">
        <v>717.16000000000008</v>
      </c>
    </row>
    <row r="1838" spans="1:5">
      <c r="A1838" s="518"/>
      <c r="B1838" s="518"/>
      <c r="C1838" s="23" t="s">
        <v>420</v>
      </c>
      <c r="D1838" s="24">
        <v>5</v>
      </c>
      <c r="E1838" s="25">
        <v>3159.4</v>
      </c>
    </row>
    <row r="1839" spans="1:5">
      <c r="A1839" s="518"/>
      <c r="B1839" s="518"/>
      <c r="C1839" s="23" t="s">
        <v>422</v>
      </c>
      <c r="D1839" s="24">
        <v>5</v>
      </c>
      <c r="E1839" s="25">
        <v>4455.1000000000004</v>
      </c>
    </row>
    <row r="1840" spans="1:5">
      <c r="A1840" s="518"/>
      <c r="B1840" s="518"/>
      <c r="C1840" s="23" t="s">
        <v>437</v>
      </c>
      <c r="D1840" s="24">
        <v>4</v>
      </c>
      <c r="E1840" s="25">
        <v>3479.92</v>
      </c>
    </row>
    <row r="1841" spans="1:7">
      <c r="A1841" s="518"/>
      <c r="B1841" s="518"/>
      <c r="C1841" s="23" t="s">
        <v>424</v>
      </c>
      <c r="D1841" s="24">
        <v>1</v>
      </c>
      <c r="E1841" s="25">
        <v>1268.06</v>
      </c>
    </row>
    <row r="1842" spans="1:7">
      <c r="A1842" s="518"/>
      <c r="B1842" s="518"/>
      <c r="C1842" s="23" t="s">
        <v>425</v>
      </c>
      <c r="D1842" s="24">
        <v>1</v>
      </c>
      <c r="E1842" s="25">
        <v>339.02</v>
      </c>
    </row>
    <row r="1843" spans="1:7">
      <c r="A1843" s="518"/>
      <c r="B1843" s="518"/>
      <c r="C1843" s="23" t="s">
        <v>426</v>
      </c>
      <c r="D1843" s="24">
        <v>2</v>
      </c>
      <c r="E1843" s="25">
        <v>2115.7600000000002</v>
      </c>
    </row>
    <row r="1844" spans="1:7">
      <c r="A1844" s="518"/>
      <c r="B1844" s="518"/>
      <c r="C1844" s="23" t="s">
        <v>533</v>
      </c>
      <c r="D1844" s="24">
        <v>1</v>
      </c>
      <c r="E1844" s="25">
        <v>514.16999999999996</v>
      </c>
    </row>
    <row r="1845" spans="1:7">
      <c r="A1845" s="518"/>
      <c r="B1845" s="518"/>
      <c r="C1845" s="23" t="s">
        <v>499</v>
      </c>
      <c r="D1845" s="24">
        <v>3</v>
      </c>
      <c r="E1845" s="25">
        <v>274.47000000000003</v>
      </c>
    </row>
    <row r="1846" spans="1:7">
      <c r="A1846" s="518"/>
      <c r="B1846" s="518"/>
      <c r="C1846" s="23" t="s">
        <v>479</v>
      </c>
      <c r="D1846" s="24">
        <v>1</v>
      </c>
      <c r="E1846" s="25">
        <v>372.53999999999996</v>
      </c>
    </row>
    <row r="1847" spans="1:7">
      <c r="A1847" s="518"/>
      <c r="B1847" s="518"/>
      <c r="C1847" s="23" t="s">
        <v>429</v>
      </c>
      <c r="D1847" s="24">
        <v>1</v>
      </c>
      <c r="E1847" s="25">
        <v>513.94000000000005</v>
      </c>
    </row>
    <row r="1848" spans="1:7">
      <c r="A1848" s="518"/>
      <c r="B1848" s="518"/>
      <c r="C1848" s="23" t="s">
        <v>474</v>
      </c>
      <c r="D1848" s="24">
        <v>1</v>
      </c>
      <c r="E1848" s="25">
        <v>1164.08</v>
      </c>
    </row>
    <row r="1849" spans="1:7">
      <c r="A1849" s="518"/>
      <c r="B1849" s="519"/>
      <c r="C1849" s="23" t="s">
        <v>430</v>
      </c>
      <c r="D1849" s="24">
        <v>1</v>
      </c>
      <c r="E1849" s="25">
        <v>306.47000000000003</v>
      </c>
    </row>
    <row r="1850" spans="1:7">
      <c r="A1850" s="518"/>
      <c r="B1850" s="513" t="s">
        <v>762</v>
      </c>
      <c r="C1850" s="514"/>
      <c r="D1850" s="21">
        <v>34</v>
      </c>
      <c r="E1850" s="29">
        <f>SUM(E1834:E1849)</f>
        <v>22588.03</v>
      </c>
      <c r="G1850" s="88"/>
    </row>
    <row r="1851" spans="1:7">
      <c r="A1851" s="518"/>
      <c r="B1851" s="517" t="s">
        <v>261</v>
      </c>
      <c r="C1851" s="23" t="s">
        <v>425</v>
      </c>
      <c r="D1851" s="24">
        <v>2</v>
      </c>
      <c r="E1851" s="25">
        <v>678.04</v>
      </c>
    </row>
    <row r="1852" spans="1:7">
      <c r="A1852" s="518"/>
      <c r="B1852" s="519"/>
      <c r="C1852" s="23" t="s">
        <v>455</v>
      </c>
      <c r="D1852" s="24">
        <v>1</v>
      </c>
      <c r="E1852" s="25">
        <v>438.24</v>
      </c>
    </row>
    <row r="1853" spans="1:7">
      <c r="A1853" s="519"/>
      <c r="B1853" s="513" t="s">
        <v>763</v>
      </c>
      <c r="C1853" s="514"/>
      <c r="D1853" s="21">
        <v>3</v>
      </c>
      <c r="E1853" s="29">
        <v>1116.28</v>
      </c>
    </row>
    <row r="1854" spans="1:7">
      <c r="A1854" s="513" t="s">
        <v>265</v>
      </c>
      <c r="B1854" s="527"/>
      <c r="C1854" s="514"/>
      <c r="D1854" s="21">
        <v>104</v>
      </c>
      <c r="E1854" s="29">
        <v>62758.369999999995</v>
      </c>
    </row>
    <row r="1855" spans="1:7">
      <c r="A1855" s="517" t="s">
        <v>266</v>
      </c>
      <c r="B1855" s="517" t="s">
        <v>267</v>
      </c>
      <c r="C1855" s="23" t="s">
        <v>419</v>
      </c>
      <c r="D1855" s="24">
        <v>3</v>
      </c>
      <c r="E1855" s="25">
        <v>4174.62</v>
      </c>
    </row>
    <row r="1856" spans="1:7">
      <c r="A1856" s="518"/>
      <c r="B1856" s="518"/>
      <c r="C1856" s="23" t="s">
        <v>474</v>
      </c>
      <c r="D1856" s="24">
        <v>3</v>
      </c>
      <c r="E1856" s="25">
        <v>3492.24</v>
      </c>
    </row>
    <row r="1857" spans="1:5">
      <c r="A1857" s="518"/>
      <c r="B1857" s="519"/>
      <c r="C1857" s="23" t="s">
        <v>508</v>
      </c>
      <c r="D1857" s="24">
        <v>1</v>
      </c>
      <c r="E1857" s="25">
        <v>1532.2199999999998</v>
      </c>
    </row>
    <row r="1858" spans="1:5">
      <c r="A1858" s="518"/>
      <c r="B1858" s="513" t="s">
        <v>764</v>
      </c>
      <c r="C1858" s="514"/>
      <c r="D1858" s="21">
        <v>7</v>
      </c>
      <c r="E1858" s="29">
        <v>9199.08</v>
      </c>
    </row>
    <row r="1859" spans="1:5">
      <c r="A1859" s="518"/>
      <c r="B1859" s="517" t="s">
        <v>400</v>
      </c>
      <c r="C1859" s="23" t="s">
        <v>426</v>
      </c>
      <c r="D1859" s="24">
        <v>1</v>
      </c>
      <c r="E1859" s="25">
        <v>1057.8800000000001</v>
      </c>
    </row>
    <row r="1860" spans="1:5">
      <c r="A1860" s="518"/>
      <c r="B1860" s="519"/>
      <c r="C1860" s="23" t="s">
        <v>429</v>
      </c>
      <c r="D1860" s="24">
        <v>1</v>
      </c>
      <c r="E1860" s="25">
        <v>513.94000000000005</v>
      </c>
    </row>
    <row r="1861" spans="1:5">
      <c r="A1861" s="518"/>
      <c r="B1861" s="513" t="s">
        <v>765</v>
      </c>
      <c r="C1861" s="514"/>
      <c r="D1861" s="21">
        <v>2</v>
      </c>
      <c r="E1861" s="29">
        <v>1571.8200000000002</v>
      </c>
    </row>
    <row r="1862" spans="1:5">
      <c r="A1862" s="518"/>
      <c r="B1862" s="517" t="s">
        <v>401</v>
      </c>
      <c r="C1862" s="23" t="s">
        <v>419</v>
      </c>
      <c r="D1862" s="24">
        <v>2</v>
      </c>
      <c r="E1862" s="25">
        <v>2783.08</v>
      </c>
    </row>
    <row r="1863" spans="1:5">
      <c r="A1863" s="518"/>
      <c r="B1863" s="518"/>
      <c r="C1863" s="23" t="s">
        <v>449</v>
      </c>
      <c r="D1863" s="24">
        <v>4</v>
      </c>
      <c r="E1863" s="25">
        <v>5544.4</v>
      </c>
    </row>
    <row r="1864" spans="1:5">
      <c r="A1864" s="518"/>
      <c r="B1864" s="518"/>
      <c r="C1864" s="23" t="s">
        <v>457</v>
      </c>
      <c r="D1864" s="24">
        <v>1</v>
      </c>
      <c r="E1864" s="25">
        <v>472.43</v>
      </c>
    </row>
    <row r="1865" spans="1:5">
      <c r="A1865" s="518"/>
      <c r="B1865" s="518"/>
      <c r="C1865" s="23" t="s">
        <v>436</v>
      </c>
      <c r="D1865" s="24">
        <v>1</v>
      </c>
      <c r="E1865" s="25">
        <v>852.04</v>
      </c>
    </row>
    <row r="1866" spans="1:5">
      <c r="A1866" s="518"/>
      <c r="B1866" s="518"/>
      <c r="C1866" s="23" t="s">
        <v>424</v>
      </c>
      <c r="D1866" s="24">
        <v>1</v>
      </c>
      <c r="E1866" s="25">
        <v>1268.06</v>
      </c>
    </row>
    <row r="1867" spans="1:5">
      <c r="A1867" s="518"/>
      <c r="B1867" s="518"/>
      <c r="C1867" s="23" t="s">
        <v>529</v>
      </c>
      <c r="D1867" s="24">
        <v>2</v>
      </c>
      <c r="E1867" s="25">
        <v>929.22</v>
      </c>
    </row>
    <row r="1868" spans="1:5">
      <c r="A1868" s="518"/>
      <c r="B1868" s="519"/>
      <c r="C1868" s="23" t="s">
        <v>443</v>
      </c>
      <c r="D1868" s="24">
        <v>3</v>
      </c>
      <c r="E1868" s="25">
        <v>519.99</v>
      </c>
    </row>
    <row r="1869" spans="1:5">
      <c r="A1869" s="518"/>
      <c r="B1869" s="513" t="s">
        <v>766</v>
      </c>
      <c r="C1869" s="514"/>
      <c r="D1869" s="21">
        <v>14</v>
      </c>
      <c r="E1869" s="29">
        <v>12369.22</v>
      </c>
    </row>
    <row r="1870" spans="1:5">
      <c r="A1870" s="518"/>
      <c r="B1870" s="517" t="s">
        <v>268</v>
      </c>
      <c r="C1870" s="23" t="s">
        <v>418</v>
      </c>
      <c r="D1870" s="24">
        <v>6</v>
      </c>
      <c r="E1870" s="25">
        <v>3678.8399999999997</v>
      </c>
    </row>
    <row r="1871" spans="1:5">
      <c r="A1871" s="518"/>
      <c r="B1871" s="518"/>
      <c r="C1871" s="23" t="s">
        <v>464</v>
      </c>
      <c r="D1871" s="24">
        <v>3</v>
      </c>
      <c r="E1871" s="25">
        <v>2023.3200000000002</v>
      </c>
    </row>
    <row r="1872" spans="1:5">
      <c r="A1872" s="518"/>
      <c r="B1872" s="518"/>
      <c r="C1872" s="23" t="s">
        <v>457</v>
      </c>
      <c r="D1872" s="24">
        <v>1</v>
      </c>
      <c r="E1872" s="25">
        <v>472.43</v>
      </c>
    </row>
    <row r="1873" spans="1:5">
      <c r="A1873" s="518"/>
      <c r="B1873" s="518"/>
      <c r="C1873" s="23" t="s">
        <v>491</v>
      </c>
      <c r="D1873" s="86">
        <v>7</v>
      </c>
      <c r="E1873" s="87">
        <v>4501</v>
      </c>
    </row>
    <row r="1874" spans="1:5">
      <c r="A1874" s="518"/>
      <c r="B1874" s="518"/>
      <c r="C1874" s="23" t="s">
        <v>424</v>
      </c>
      <c r="D1874" s="24">
        <v>1</v>
      </c>
      <c r="E1874" s="25">
        <v>1268.06</v>
      </c>
    </row>
    <row r="1875" spans="1:5">
      <c r="A1875" s="518"/>
      <c r="B1875" s="518"/>
      <c r="C1875" s="23" t="s">
        <v>425</v>
      </c>
      <c r="D1875" s="24">
        <v>4</v>
      </c>
      <c r="E1875" s="25">
        <v>1356.08</v>
      </c>
    </row>
    <row r="1876" spans="1:5">
      <c r="A1876" s="518"/>
      <c r="B1876" s="518"/>
      <c r="C1876" s="23" t="s">
        <v>767</v>
      </c>
      <c r="D1876" s="24">
        <v>1</v>
      </c>
      <c r="E1876" s="25">
        <v>1073.02</v>
      </c>
    </row>
    <row r="1877" spans="1:5">
      <c r="A1877" s="518"/>
      <c r="B1877" s="518"/>
      <c r="C1877" s="23" t="s">
        <v>426</v>
      </c>
      <c r="D1877" s="24">
        <v>2</v>
      </c>
      <c r="E1877" s="25">
        <v>2115.7600000000002</v>
      </c>
    </row>
    <row r="1878" spans="1:5">
      <c r="A1878" s="518"/>
      <c r="B1878" s="518"/>
      <c r="C1878" s="23" t="s">
        <v>589</v>
      </c>
      <c r="D1878" s="24">
        <v>1</v>
      </c>
      <c r="E1878" s="25">
        <v>720.14</v>
      </c>
    </row>
    <row r="1879" spans="1:5">
      <c r="A1879" s="518"/>
      <c r="B1879" s="518"/>
      <c r="C1879" s="23" t="s">
        <v>455</v>
      </c>
      <c r="D1879" s="24">
        <v>5</v>
      </c>
      <c r="E1879" s="25">
        <v>2191.1999999999998</v>
      </c>
    </row>
    <row r="1880" spans="1:5">
      <c r="A1880" s="518"/>
      <c r="B1880" s="518"/>
      <c r="C1880" s="23" t="s">
        <v>427</v>
      </c>
      <c r="D1880" s="24">
        <v>1</v>
      </c>
      <c r="E1880" s="25">
        <v>2003.42</v>
      </c>
    </row>
    <row r="1881" spans="1:5">
      <c r="A1881" s="518"/>
      <c r="B1881" s="518"/>
      <c r="C1881" s="23" t="s">
        <v>479</v>
      </c>
      <c r="D1881" s="24">
        <v>1</v>
      </c>
      <c r="E1881" s="25">
        <v>372.53999999999996</v>
      </c>
    </row>
    <row r="1882" spans="1:5">
      <c r="A1882" s="518"/>
      <c r="B1882" s="518"/>
      <c r="C1882" s="23" t="s">
        <v>429</v>
      </c>
      <c r="D1882" s="24">
        <v>2</v>
      </c>
      <c r="E1882" s="25">
        <v>1027.8800000000001</v>
      </c>
    </row>
    <row r="1883" spans="1:5">
      <c r="A1883" s="518"/>
      <c r="B1883" s="518"/>
      <c r="C1883" s="23" t="s">
        <v>507</v>
      </c>
      <c r="D1883" s="24">
        <v>1</v>
      </c>
      <c r="E1883" s="25">
        <v>515.12</v>
      </c>
    </row>
    <row r="1884" spans="1:5">
      <c r="A1884" s="518"/>
      <c r="B1884" s="519"/>
      <c r="C1884" s="23" t="s">
        <v>430</v>
      </c>
      <c r="D1884" s="24">
        <v>4</v>
      </c>
      <c r="E1884" s="25">
        <v>1225.8800000000001</v>
      </c>
    </row>
    <row r="1885" spans="1:5">
      <c r="A1885" s="518"/>
      <c r="B1885" s="513" t="s">
        <v>768</v>
      </c>
      <c r="C1885" s="514"/>
      <c r="D1885" s="21">
        <v>40</v>
      </c>
      <c r="E1885" s="29">
        <v>24544.690000000006</v>
      </c>
    </row>
    <row r="1886" spans="1:5">
      <c r="A1886" s="518"/>
      <c r="B1886" s="517" t="s">
        <v>402</v>
      </c>
      <c r="C1886" s="23" t="s">
        <v>418</v>
      </c>
      <c r="D1886" s="24">
        <v>1</v>
      </c>
      <c r="E1886" s="25">
        <v>613.14</v>
      </c>
    </row>
    <row r="1887" spans="1:5">
      <c r="A1887" s="518"/>
      <c r="B1887" s="518"/>
      <c r="C1887" s="23" t="s">
        <v>621</v>
      </c>
      <c r="D1887" s="24">
        <v>1</v>
      </c>
      <c r="E1887" s="25">
        <v>161.19</v>
      </c>
    </row>
    <row r="1888" spans="1:5">
      <c r="A1888" s="518"/>
      <c r="B1888" s="518"/>
      <c r="C1888" s="23" t="s">
        <v>419</v>
      </c>
      <c r="D1888" s="24">
        <v>7</v>
      </c>
      <c r="E1888" s="25">
        <v>9740.7799999999988</v>
      </c>
    </row>
    <row r="1889" spans="1:5">
      <c r="A1889" s="518"/>
      <c r="B1889" s="518"/>
      <c r="C1889" s="23" t="s">
        <v>449</v>
      </c>
      <c r="D1889" s="24">
        <v>1</v>
      </c>
      <c r="E1889" s="25">
        <v>1386.1</v>
      </c>
    </row>
    <row r="1890" spans="1:5">
      <c r="A1890" s="518"/>
      <c r="B1890" s="518"/>
      <c r="C1890" s="23" t="s">
        <v>769</v>
      </c>
      <c r="D1890" s="24">
        <v>1</v>
      </c>
      <c r="E1890" s="25">
        <v>764.71</v>
      </c>
    </row>
    <row r="1891" spans="1:5">
      <c r="A1891" s="518"/>
      <c r="B1891" s="518"/>
      <c r="C1891" s="23" t="s">
        <v>519</v>
      </c>
      <c r="D1891" s="24">
        <v>1</v>
      </c>
      <c r="E1891" s="25">
        <v>143.72</v>
      </c>
    </row>
    <row r="1892" spans="1:5">
      <c r="A1892" s="518"/>
      <c r="B1892" s="518"/>
      <c r="C1892" s="23" t="s">
        <v>549</v>
      </c>
      <c r="D1892" s="24">
        <v>2</v>
      </c>
      <c r="E1892" s="25">
        <v>805.7</v>
      </c>
    </row>
    <row r="1893" spans="1:5">
      <c r="A1893" s="518"/>
      <c r="B1893" s="518"/>
      <c r="C1893" s="23" t="s">
        <v>421</v>
      </c>
      <c r="D1893" s="24">
        <v>11</v>
      </c>
      <c r="E1893" s="25">
        <v>11878.240000000002</v>
      </c>
    </row>
    <row r="1894" spans="1:5">
      <c r="A1894" s="518"/>
      <c r="B1894" s="518"/>
      <c r="C1894" s="23" t="s">
        <v>436</v>
      </c>
      <c r="D1894" s="24">
        <v>4</v>
      </c>
      <c r="E1894" s="25">
        <v>3408.16</v>
      </c>
    </row>
    <row r="1895" spans="1:5">
      <c r="A1895" s="518"/>
      <c r="B1895" s="518"/>
      <c r="C1895" s="23" t="s">
        <v>422</v>
      </c>
      <c r="D1895" s="24">
        <v>2</v>
      </c>
      <c r="E1895" s="25">
        <v>1782.04</v>
      </c>
    </row>
    <row r="1896" spans="1:5">
      <c r="A1896" s="518"/>
      <c r="B1896" s="518"/>
      <c r="C1896" s="23" t="s">
        <v>437</v>
      </c>
      <c r="D1896" s="24">
        <v>10</v>
      </c>
      <c r="E1896" s="25">
        <v>8699.7999999999975</v>
      </c>
    </row>
    <row r="1897" spans="1:5">
      <c r="A1897" s="518"/>
      <c r="B1897" s="518"/>
      <c r="C1897" s="23" t="s">
        <v>493</v>
      </c>
      <c r="D1897" s="24">
        <v>4</v>
      </c>
      <c r="E1897" s="25">
        <v>3015.6</v>
      </c>
    </row>
    <row r="1898" spans="1:5">
      <c r="A1898" s="518"/>
      <c r="B1898" s="518"/>
      <c r="C1898" s="23" t="s">
        <v>515</v>
      </c>
      <c r="D1898" s="24">
        <v>4</v>
      </c>
      <c r="E1898" s="25">
        <v>1442.6399999999999</v>
      </c>
    </row>
    <row r="1899" spans="1:5">
      <c r="A1899" s="518"/>
      <c r="B1899" s="518"/>
      <c r="C1899" s="23" t="s">
        <v>438</v>
      </c>
      <c r="D1899" s="24">
        <v>1</v>
      </c>
      <c r="E1899" s="25">
        <v>546.04</v>
      </c>
    </row>
    <row r="1900" spans="1:5">
      <c r="A1900" s="518"/>
      <c r="B1900" s="518"/>
      <c r="C1900" s="23" t="s">
        <v>424</v>
      </c>
      <c r="D1900" s="24">
        <v>14</v>
      </c>
      <c r="E1900" s="25">
        <v>17752.839999999997</v>
      </c>
    </row>
    <row r="1901" spans="1:5">
      <c r="A1901" s="518"/>
      <c r="B1901" s="518"/>
      <c r="C1901" s="23" t="s">
        <v>425</v>
      </c>
      <c r="D1901" s="24">
        <v>8</v>
      </c>
      <c r="E1901" s="25">
        <v>2712.16</v>
      </c>
    </row>
    <row r="1902" spans="1:5">
      <c r="A1902" s="518"/>
      <c r="B1902" s="518"/>
      <c r="C1902" s="23" t="s">
        <v>426</v>
      </c>
      <c r="D1902" s="24">
        <v>9</v>
      </c>
      <c r="E1902" s="25">
        <v>9520.9200000000019</v>
      </c>
    </row>
    <row r="1903" spans="1:5">
      <c r="A1903" s="518"/>
      <c r="B1903" s="518"/>
      <c r="C1903" s="23" t="s">
        <v>472</v>
      </c>
      <c r="D1903" s="24">
        <v>1</v>
      </c>
      <c r="E1903" s="25">
        <v>1636.48</v>
      </c>
    </row>
    <row r="1904" spans="1:5">
      <c r="A1904" s="518"/>
      <c r="B1904" s="518"/>
      <c r="C1904" s="23" t="s">
        <v>454</v>
      </c>
      <c r="D1904" s="24">
        <v>1</v>
      </c>
      <c r="E1904" s="25">
        <v>509.86</v>
      </c>
    </row>
    <row r="1905" spans="1:5">
      <c r="A1905" s="518"/>
      <c r="B1905" s="518"/>
      <c r="C1905" s="23" t="s">
        <v>533</v>
      </c>
      <c r="D1905" s="24">
        <v>4</v>
      </c>
      <c r="E1905" s="25">
        <v>2056.6799999999998</v>
      </c>
    </row>
    <row r="1906" spans="1:5">
      <c r="A1906" s="518"/>
      <c r="B1906" s="518"/>
      <c r="C1906" s="23" t="s">
        <v>536</v>
      </c>
      <c r="D1906" s="24">
        <v>3</v>
      </c>
      <c r="E1906" s="25">
        <v>1259.9100000000001</v>
      </c>
    </row>
    <row r="1907" spans="1:5">
      <c r="A1907" s="518"/>
      <c r="B1907" s="518"/>
      <c r="C1907" s="23" t="s">
        <v>446</v>
      </c>
      <c r="D1907" s="24">
        <v>1</v>
      </c>
      <c r="E1907" s="25">
        <v>702.7</v>
      </c>
    </row>
    <row r="1908" spans="1:5">
      <c r="A1908" s="518"/>
      <c r="B1908" s="519"/>
      <c r="C1908" s="23" t="s">
        <v>430</v>
      </c>
      <c r="D1908" s="24">
        <v>5</v>
      </c>
      <c r="E1908" s="25">
        <v>1532.3500000000001</v>
      </c>
    </row>
    <row r="1909" spans="1:5">
      <c r="A1909" s="518"/>
      <c r="B1909" s="513" t="s">
        <v>770</v>
      </c>
      <c r="C1909" s="514"/>
      <c r="D1909" s="21">
        <v>96</v>
      </c>
      <c r="E1909" s="29">
        <v>82071.759999999995</v>
      </c>
    </row>
    <row r="1910" spans="1:5">
      <c r="A1910" s="518"/>
      <c r="B1910" s="517" t="s">
        <v>269</v>
      </c>
      <c r="C1910" s="23" t="s">
        <v>463</v>
      </c>
      <c r="D1910" s="24">
        <v>3</v>
      </c>
      <c r="E1910" s="25">
        <v>2089.08</v>
      </c>
    </row>
    <row r="1911" spans="1:5">
      <c r="A1911" s="518"/>
      <c r="B1911" s="518"/>
      <c r="C1911" s="23" t="s">
        <v>418</v>
      </c>
      <c r="D1911" s="24">
        <v>5</v>
      </c>
      <c r="E1911" s="25">
        <v>3065.7</v>
      </c>
    </row>
    <row r="1912" spans="1:5">
      <c r="A1912" s="518"/>
      <c r="B1912" s="518"/>
      <c r="C1912" s="23" t="s">
        <v>464</v>
      </c>
      <c r="D1912" s="24">
        <v>5</v>
      </c>
      <c r="E1912" s="25">
        <v>3372.2000000000003</v>
      </c>
    </row>
    <row r="1913" spans="1:5">
      <c r="A1913" s="518"/>
      <c r="B1913" s="518"/>
      <c r="C1913" s="23" t="s">
        <v>449</v>
      </c>
      <c r="D1913" s="24">
        <v>4</v>
      </c>
      <c r="E1913" s="25">
        <v>5544.4</v>
      </c>
    </row>
    <row r="1914" spans="1:5">
      <c r="A1914" s="518"/>
      <c r="B1914" s="518"/>
      <c r="C1914" s="23" t="s">
        <v>452</v>
      </c>
      <c r="D1914" s="24">
        <v>3</v>
      </c>
      <c r="E1914" s="25">
        <v>3842.25</v>
      </c>
    </row>
    <row r="1915" spans="1:5">
      <c r="A1915" s="518"/>
      <c r="B1915" s="518"/>
      <c r="C1915" s="23" t="s">
        <v>457</v>
      </c>
      <c r="D1915" s="24">
        <v>9</v>
      </c>
      <c r="E1915" s="25">
        <v>4251.87</v>
      </c>
    </row>
    <row r="1916" spans="1:5">
      <c r="A1916" s="518"/>
      <c r="B1916" s="518"/>
      <c r="C1916" s="23" t="s">
        <v>549</v>
      </c>
      <c r="D1916" s="24">
        <v>1</v>
      </c>
      <c r="E1916" s="25">
        <v>402.85</v>
      </c>
    </row>
    <row r="1917" spans="1:5">
      <c r="A1917" s="518"/>
      <c r="B1917" s="518"/>
      <c r="C1917" s="23" t="s">
        <v>527</v>
      </c>
      <c r="D1917" s="86">
        <v>7</v>
      </c>
      <c r="E1917" s="87">
        <v>3801</v>
      </c>
    </row>
    <row r="1918" spans="1:5">
      <c r="A1918" s="518"/>
      <c r="B1918" s="518"/>
      <c r="C1918" s="23" t="s">
        <v>420</v>
      </c>
      <c r="D1918" s="24">
        <v>1</v>
      </c>
      <c r="E1918" s="25">
        <v>631.88</v>
      </c>
    </row>
    <row r="1919" spans="1:5">
      <c r="A1919" s="518"/>
      <c r="B1919" s="518"/>
      <c r="C1919" s="23" t="s">
        <v>421</v>
      </c>
      <c r="D1919" s="24">
        <v>1</v>
      </c>
      <c r="E1919" s="25">
        <v>1079.8400000000001</v>
      </c>
    </row>
    <row r="1920" spans="1:5">
      <c r="A1920" s="518"/>
      <c r="B1920" s="518"/>
      <c r="C1920" s="23" t="s">
        <v>436</v>
      </c>
      <c r="D1920" s="24">
        <v>1</v>
      </c>
      <c r="E1920" s="25">
        <v>852.04</v>
      </c>
    </row>
    <row r="1921" spans="1:5">
      <c r="A1921" s="518"/>
      <c r="B1921" s="518"/>
      <c r="C1921" s="23" t="s">
        <v>437</v>
      </c>
      <c r="D1921" s="24">
        <v>1</v>
      </c>
      <c r="E1921" s="25">
        <v>869.98</v>
      </c>
    </row>
    <row r="1922" spans="1:5">
      <c r="A1922" s="518"/>
      <c r="B1922" s="518"/>
      <c r="C1922" s="23" t="s">
        <v>493</v>
      </c>
      <c r="D1922" s="24">
        <v>9</v>
      </c>
      <c r="E1922" s="25">
        <v>6785.0999999999985</v>
      </c>
    </row>
    <row r="1923" spans="1:5">
      <c r="A1923" s="518"/>
      <c r="B1923" s="518"/>
      <c r="C1923" s="23" t="s">
        <v>515</v>
      </c>
      <c r="D1923" s="24">
        <v>22</v>
      </c>
      <c r="E1923" s="25">
        <v>7934.5199999999977</v>
      </c>
    </row>
    <row r="1924" spans="1:5">
      <c r="A1924" s="518"/>
      <c r="B1924" s="518"/>
      <c r="C1924" s="23" t="s">
        <v>597</v>
      </c>
      <c r="D1924" s="24">
        <v>3</v>
      </c>
      <c r="E1924" s="25">
        <v>4624.2000000000007</v>
      </c>
    </row>
    <row r="1925" spans="1:5">
      <c r="A1925" s="518"/>
      <c r="B1925" s="518"/>
      <c r="C1925" s="23" t="s">
        <v>529</v>
      </c>
      <c r="D1925" s="24">
        <v>2</v>
      </c>
      <c r="E1925" s="25">
        <v>929.22</v>
      </c>
    </row>
    <row r="1926" spans="1:5">
      <c r="A1926" s="518"/>
      <c r="B1926" s="518"/>
      <c r="C1926" s="23" t="s">
        <v>443</v>
      </c>
      <c r="D1926" s="24">
        <v>1</v>
      </c>
      <c r="E1926" s="25">
        <v>173.32999999999998</v>
      </c>
    </row>
    <row r="1927" spans="1:5">
      <c r="A1927" s="518"/>
      <c r="B1927" s="518"/>
      <c r="C1927" s="23" t="s">
        <v>425</v>
      </c>
      <c r="D1927" s="24">
        <v>10</v>
      </c>
      <c r="E1927" s="25">
        <v>3390.2</v>
      </c>
    </row>
    <row r="1928" spans="1:5">
      <c r="A1928" s="518"/>
      <c r="B1928" s="518"/>
      <c r="C1928" s="23" t="s">
        <v>494</v>
      </c>
      <c r="D1928" s="24">
        <v>1</v>
      </c>
      <c r="E1928" s="25">
        <v>139.96</v>
      </c>
    </row>
    <row r="1929" spans="1:5">
      <c r="A1929" s="518"/>
      <c r="B1929" s="518"/>
      <c r="C1929" s="23" t="s">
        <v>453</v>
      </c>
      <c r="D1929" s="24">
        <v>1</v>
      </c>
      <c r="E1929" s="25">
        <v>874.92000000000007</v>
      </c>
    </row>
    <row r="1930" spans="1:5">
      <c r="A1930" s="518"/>
      <c r="B1930" s="518"/>
      <c r="C1930" s="23" t="s">
        <v>454</v>
      </c>
      <c r="D1930" s="24">
        <v>1</v>
      </c>
      <c r="E1930" s="25">
        <v>509.86</v>
      </c>
    </row>
    <row r="1931" spans="1:5">
      <c r="A1931" s="518"/>
      <c r="B1931" s="518"/>
      <c r="C1931" s="23" t="s">
        <v>455</v>
      </c>
      <c r="D1931" s="24">
        <v>18</v>
      </c>
      <c r="E1931" s="25">
        <v>7888.319999999997</v>
      </c>
    </row>
    <row r="1932" spans="1:5">
      <c r="A1932" s="518"/>
      <c r="B1932" s="518"/>
      <c r="C1932" s="23" t="s">
        <v>429</v>
      </c>
      <c r="D1932" s="24">
        <v>2</v>
      </c>
      <c r="E1932" s="25">
        <v>1027.8800000000001</v>
      </c>
    </row>
    <row r="1933" spans="1:5">
      <c r="A1933" s="518"/>
      <c r="B1933" s="518"/>
      <c r="C1933" s="23" t="s">
        <v>474</v>
      </c>
      <c r="D1933" s="24">
        <v>8</v>
      </c>
      <c r="E1933" s="25">
        <v>9312.64</v>
      </c>
    </row>
    <row r="1934" spans="1:5">
      <c r="A1934" s="518"/>
      <c r="B1934" s="519"/>
      <c r="C1934" s="23" t="s">
        <v>430</v>
      </c>
      <c r="D1934" s="24">
        <v>13</v>
      </c>
      <c r="E1934" s="25">
        <v>3984.1100000000015</v>
      </c>
    </row>
    <row r="1935" spans="1:5">
      <c r="A1935" s="518"/>
      <c r="B1935" s="513" t="s">
        <v>771</v>
      </c>
      <c r="C1935" s="514"/>
      <c r="D1935" s="21">
        <v>132</v>
      </c>
      <c r="E1935" s="29">
        <v>77377.349999999991</v>
      </c>
    </row>
    <row r="1936" spans="1:5">
      <c r="A1936" s="518"/>
      <c r="B1936" s="517" t="s">
        <v>403</v>
      </c>
      <c r="C1936" s="23" t="s">
        <v>449</v>
      </c>
      <c r="D1936" s="24">
        <v>8</v>
      </c>
      <c r="E1936" s="25">
        <v>11088.800000000001</v>
      </c>
    </row>
    <row r="1937" spans="1:5">
      <c r="A1937" s="518"/>
      <c r="B1937" s="518"/>
      <c r="C1937" s="23" t="s">
        <v>452</v>
      </c>
      <c r="D1937" s="24">
        <v>5</v>
      </c>
      <c r="E1937" s="25">
        <v>6403.75</v>
      </c>
    </row>
    <row r="1938" spans="1:5">
      <c r="A1938" s="518"/>
      <c r="B1938" s="518"/>
      <c r="C1938" s="23" t="s">
        <v>549</v>
      </c>
      <c r="D1938" s="24">
        <v>1</v>
      </c>
      <c r="E1938" s="25">
        <v>402.85</v>
      </c>
    </row>
    <row r="1939" spans="1:5">
      <c r="A1939" s="518"/>
      <c r="B1939" s="518"/>
      <c r="C1939" s="23" t="s">
        <v>420</v>
      </c>
      <c r="D1939" s="24">
        <v>2</v>
      </c>
      <c r="E1939" s="25">
        <v>1263.76</v>
      </c>
    </row>
    <row r="1940" spans="1:5">
      <c r="A1940" s="518"/>
      <c r="B1940" s="518"/>
      <c r="C1940" s="23" t="s">
        <v>421</v>
      </c>
      <c r="D1940" s="24">
        <v>1</v>
      </c>
      <c r="E1940" s="25">
        <v>1079.8400000000001</v>
      </c>
    </row>
    <row r="1941" spans="1:5">
      <c r="A1941" s="518"/>
      <c r="B1941" s="518"/>
      <c r="C1941" s="23" t="s">
        <v>436</v>
      </c>
      <c r="D1941" s="24">
        <v>3</v>
      </c>
      <c r="E1941" s="25">
        <v>2556.12</v>
      </c>
    </row>
    <row r="1942" spans="1:5">
      <c r="A1942" s="518"/>
      <c r="B1942" s="518"/>
      <c r="C1942" s="23" t="s">
        <v>422</v>
      </c>
      <c r="D1942" s="24">
        <v>2</v>
      </c>
      <c r="E1942" s="25">
        <v>1782.04</v>
      </c>
    </row>
    <row r="1943" spans="1:5">
      <c r="A1943" s="518"/>
      <c r="B1943" s="518"/>
      <c r="C1943" s="23" t="s">
        <v>437</v>
      </c>
      <c r="D1943" s="24">
        <v>6</v>
      </c>
      <c r="E1943" s="25">
        <v>5219.8799999999992</v>
      </c>
    </row>
    <row r="1944" spans="1:5">
      <c r="A1944" s="518"/>
      <c r="B1944" s="518"/>
      <c r="C1944" s="23" t="s">
        <v>424</v>
      </c>
      <c r="D1944" s="24">
        <v>16</v>
      </c>
      <c r="E1944" s="25">
        <v>20288.96</v>
      </c>
    </row>
    <row r="1945" spans="1:5">
      <c r="A1945" s="518"/>
      <c r="B1945" s="518"/>
      <c r="C1945" s="23" t="s">
        <v>425</v>
      </c>
      <c r="D1945" s="24">
        <v>9</v>
      </c>
      <c r="E1945" s="25">
        <v>3051.18</v>
      </c>
    </row>
    <row r="1946" spans="1:5">
      <c r="A1946" s="518"/>
      <c r="B1946" s="518"/>
      <c r="C1946" s="23" t="s">
        <v>532</v>
      </c>
      <c r="D1946" s="24">
        <v>1</v>
      </c>
      <c r="E1946" s="25">
        <v>360</v>
      </c>
    </row>
    <row r="1947" spans="1:5">
      <c r="A1947" s="518"/>
      <c r="B1947" s="518"/>
      <c r="C1947" s="23" t="s">
        <v>445</v>
      </c>
      <c r="D1947" s="24">
        <v>2</v>
      </c>
      <c r="E1947" s="25">
        <v>2378.7200000000003</v>
      </c>
    </row>
    <row r="1948" spans="1:5">
      <c r="A1948" s="518"/>
      <c r="B1948" s="518"/>
      <c r="C1948" s="23" t="s">
        <v>633</v>
      </c>
      <c r="D1948" s="24">
        <v>1</v>
      </c>
      <c r="E1948" s="25">
        <v>376.84000000000003</v>
      </c>
    </row>
    <row r="1949" spans="1:5">
      <c r="A1949" s="518"/>
      <c r="B1949" s="518"/>
      <c r="C1949" s="23" t="s">
        <v>429</v>
      </c>
      <c r="D1949" s="24">
        <v>1</v>
      </c>
      <c r="E1949" s="25">
        <v>513.94000000000005</v>
      </c>
    </row>
    <row r="1950" spans="1:5">
      <c r="A1950" s="518"/>
      <c r="B1950" s="518"/>
      <c r="C1950" s="23" t="s">
        <v>732</v>
      </c>
      <c r="D1950" s="24">
        <v>1</v>
      </c>
      <c r="E1950" s="25">
        <v>323.33999999999997</v>
      </c>
    </row>
    <row r="1951" spans="1:5">
      <c r="A1951" s="518"/>
      <c r="B1951" s="519"/>
      <c r="C1951" s="23" t="s">
        <v>430</v>
      </c>
      <c r="D1951" s="24">
        <v>2</v>
      </c>
      <c r="E1951" s="25">
        <v>612.94000000000005</v>
      </c>
    </row>
    <row r="1952" spans="1:5">
      <c r="A1952" s="518"/>
      <c r="B1952" s="513" t="s">
        <v>772</v>
      </c>
      <c r="C1952" s="514"/>
      <c r="D1952" s="21">
        <v>61</v>
      </c>
      <c r="E1952" s="29">
        <v>57702.96</v>
      </c>
    </row>
    <row r="1953" spans="1:5">
      <c r="A1953" s="518"/>
      <c r="B1953" s="45" t="s">
        <v>270</v>
      </c>
      <c r="C1953" s="23" t="s">
        <v>449</v>
      </c>
      <c r="D1953" s="24">
        <v>1</v>
      </c>
      <c r="E1953" s="25">
        <v>1386.1</v>
      </c>
    </row>
    <row r="1954" spans="1:5">
      <c r="A1954" s="518"/>
      <c r="B1954" s="513" t="s">
        <v>773</v>
      </c>
      <c r="C1954" s="514"/>
      <c r="D1954" s="21">
        <v>1</v>
      </c>
      <c r="E1954" s="29">
        <v>1386.1</v>
      </c>
    </row>
    <row r="1955" spans="1:5">
      <c r="A1955" s="518"/>
      <c r="B1955" s="517" t="s">
        <v>271</v>
      </c>
      <c r="C1955" s="23" t="s">
        <v>419</v>
      </c>
      <c r="D1955" s="24">
        <v>1</v>
      </c>
      <c r="E1955" s="25">
        <v>1391.54</v>
      </c>
    </row>
    <row r="1956" spans="1:5">
      <c r="A1956" s="518"/>
      <c r="B1956" s="518"/>
      <c r="C1956" s="23" t="s">
        <v>433</v>
      </c>
      <c r="D1956" s="24">
        <v>1</v>
      </c>
      <c r="E1956" s="25">
        <v>1119.74</v>
      </c>
    </row>
    <row r="1957" spans="1:5">
      <c r="A1957" s="518"/>
      <c r="B1957" s="518"/>
      <c r="C1957" s="23" t="s">
        <v>436</v>
      </c>
      <c r="D1957" s="24">
        <v>2</v>
      </c>
      <c r="E1957" s="25">
        <v>1704.08</v>
      </c>
    </row>
    <row r="1958" spans="1:5">
      <c r="A1958" s="518"/>
      <c r="B1958" s="518"/>
      <c r="C1958" s="23" t="s">
        <v>422</v>
      </c>
      <c r="D1958" s="24">
        <v>1</v>
      </c>
      <c r="E1958" s="25">
        <v>891.02</v>
      </c>
    </row>
    <row r="1959" spans="1:5">
      <c r="A1959" s="518"/>
      <c r="B1959" s="518"/>
      <c r="C1959" s="23" t="s">
        <v>515</v>
      </c>
      <c r="D1959" s="24">
        <v>1</v>
      </c>
      <c r="E1959" s="25">
        <v>360.65999999999997</v>
      </c>
    </row>
    <row r="1960" spans="1:5">
      <c r="A1960" s="518"/>
      <c r="B1960" s="519"/>
      <c r="C1960" s="23" t="s">
        <v>455</v>
      </c>
      <c r="D1960" s="24">
        <v>1</v>
      </c>
      <c r="E1960" s="25">
        <v>438.24</v>
      </c>
    </row>
    <row r="1961" spans="1:5">
      <c r="A1961" s="518"/>
      <c r="B1961" s="513" t="s">
        <v>774</v>
      </c>
      <c r="C1961" s="514"/>
      <c r="D1961" s="21">
        <v>7</v>
      </c>
      <c r="E1961" s="29">
        <v>5905.2799999999988</v>
      </c>
    </row>
    <row r="1962" spans="1:5">
      <c r="A1962" s="518"/>
      <c r="B1962" s="517" t="s">
        <v>404</v>
      </c>
      <c r="C1962" s="23" t="s">
        <v>419</v>
      </c>
      <c r="D1962" s="24">
        <v>10</v>
      </c>
      <c r="E1962" s="25">
        <v>13915.400000000001</v>
      </c>
    </row>
    <row r="1963" spans="1:5">
      <c r="A1963" s="518"/>
      <c r="B1963" s="518"/>
      <c r="C1963" s="23" t="s">
        <v>525</v>
      </c>
      <c r="D1963" s="24">
        <v>1</v>
      </c>
      <c r="E1963" s="25">
        <v>372.53</v>
      </c>
    </row>
    <row r="1964" spans="1:5">
      <c r="A1964" s="518"/>
      <c r="B1964" s="518"/>
      <c r="C1964" s="23" t="s">
        <v>557</v>
      </c>
      <c r="D1964" s="24">
        <v>12</v>
      </c>
      <c r="E1964" s="25">
        <v>5390.3999999999987</v>
      </c>
    </row>
    <row r="1965" spans="1:5">
      <c r="A1965" s="518"/>
      <c r="B1965" s="518"/>
      <c r="C1965" s="23" t="s">
        <v>467</v>
      </c>
      <c r="D1965" s="24">
        <v>1</v>
      </c>
      <c r="E1965" s="25">
        <v>372.53999999999996</v>
      </c>
    </row>
    <row r="1966" spans="1:5">
      <c r="A1966" s="518"/>
      <c r="B1966" s="518"/>
      <c r="C1966" s="23" t="s">
        <v>593</v>
      </c>
      <c r="D1966" s="24">
        <v>1</v>
      </c>
      <c r="E1966" s="25">
        <v>372.53999999999996</v>
      </c>
    </row>
    <row r="1967" spans="1:5">
      <c r="A1967" s="518"/>
      <c r="B1967" s="518"/>
      <c r="C1967" s="23" t="s">
        <v>490</v>
      </c>
      <c r="D1967" s="24">
        <v>1</v>
      </c>
      <c r="E1967" s="25">
        <v>326.20000000000005</v>
      </c>
    </row>
    <row r="1968" spans="1:5">
      <c r="A1968" s="518"/>
      <c r="B1968" s="518"/>
      <c r="C1968" s="23" t="s">
        <v>420</v>
      </c>
      <c r="D1968" s="24">
        <v>2</v>
      </c>
      <c r="E1968" s="25">
        <v>1263.76</v>
      </c>
    </row>
    <row r="1969" spans="1:5">
      <c r="A1969" s="518"/>
      <c r="B1969" s="518"/>
      <c r="C1969" s="23" t="s">
        <v>436</v>
      </c>
      <c r="D1969" s="24">
        <v>2</v>
      </c>
      <c r="E1969" s="25">
        <v>1704.08</v>
      </c>
    </row>
    <row r="1970" spans="1:5">
      <c r="A1970" s="518"/>
      <c r="B1970" s="518"/>
      <c r="C1970" s="23" t="s">
        <v>422</v>
      </c>
      <c r="D1970" s="24">
        <v>8</v>
      </c>
      <c r="E1970" s="25">
        <v>7128.1600000000017</v>
      </c>
    </row>
    <row r="1971" spans="1:5">
      <c r="A1971" s="518"/>
      <c r="B1971" s="518"/>
      <c r="C1971" s="23" t="s">
        <v>437</v>
      </c>
      <c r="D1971" s="24">
        <v>18</v>
      </c>
      <c r="E1971" s="25">
        <v>15659.639999999994</v>
      </c>
    </row>
    <row r="1972" spans="1:5">
      <c r="A1972" s="518"/>
      <c r="B1972" s="518"/>
      <c r="C1972" s="23" t="s">
        <v>423</v>
      </c>
      <c r="D1972" s="24">
        <v>5</v>
      </c>
      <c r="E1972" s="25">
        <v>4600.8</v>
      </c>
    </row>
    <row r="1973" spans="1:5">
      <c r="A1973" s="518"/>
      <c r="B1973" s="518"/>
      <c r="C1973" s="23" t="s">
        <v>424</v>
      </c>
      <c r="D1973" s="24">
        <v>4</v>
      </c>
      <c r="E1973" s="25">
        <v>5072.24</v>
      </c>
    </row>
    <row r="1974" spans="1:5">
      <c r="A1974" s="518"/>
      <c r="B1974" s="518"/>
      <c r="C1974" s="23" t="s">
        <v>425</v>
      </c>
      <c r="D1974" s="24">
        <v>17</v>
      </c>
      <c r="E1974" s="25">
        <v>5763.340000000002</v>
      </c>
    </row>
    <row r="1975" spans="1:5">
      <c r="A1975" s="518"/>
      <c r="B1975" s="518"/>
      <c r="C1975" s="23" t="s">
        <v>426</v>
      </c>
      <c r="D1975" s="24">
        <v>1</v>
      </c>
      <c r="E1975" s="25">
        <v>1057.8800000000001</v>
      </c>
    </row>
    <row r="1976" spans="1:5">
      <c r="A1976" s="518"/>
      <c r="B1976" s="518"/>
      <c r="C1976" s="23" t="s">
        <v>455</v>
      </c>
      <c r="D1976" s="24">
        <v>6</v>
      </c>
      <c r="E1976" s="25">
        <v>2629.4399999999996</v>
      </c>
    </row>
    <row r="1977" spans="1:5">
      <c r="A1977" s="518"/>
      <c r="B1977" s="518"/>
      <c r="C1977" s="23" t="s">
        <v>444</v>
      </c>
      <c r="D1977" s="24">
        <v>1</v>
      </c>
      <c r="E1977" s="25">
        <v>1157.78</v>
      </c>
    </row>
    <row r="1978" spans="1:5">
      <c r="A1978" s="518"/>
      <c r="B1978" s="519"/>
      <c r="C1978" s="23" t="s">
        <v>430</v>
      </c>
      <c r="D1978" s="24">
        <v>1</v>
      </c>
      <c r="E1978" s="25">
        <v>306.47000000000003</v>
      </c>
    </row>
    <row r="1979" spans="1:5">
      <c r="A1979" s="519"/>
      <c r="B1979" s="513" t="s">
        <v>775</v>
      </c>
      <c r="C1979" s="514"/>
      <c r="D1979" s="21">
        <v>91</v>
      </c>
      <c r="E1979" s="29">
        <v>67093.2</v>
      </c>
    </row>
    <row r="1980" spans="1:5">
      <c r="A1980" s="513" t="s">
        <v>272</v>
      </c>
      <c r="B1980" s="527"/>
      <c r="C1980" s="514"/>
      <c r="D1980" s="21">
        <v>451</v>
      </c>
      <c r="E1980" s="29">
        <v>339221.46000000014</v>
      </c>
    </row>
    <row r="1981" spans="1:5">
      <c r="A1981" s="517" t="s">
        <v>273</v>
      </c>
      <c r="B1981" s="517" t="s">
        <v>274</v>
      </c>
      <c r="C1981" s="23" t="s">
        <v>463</v>
      </c>
      <c r="D1981" s="24">
        <v>1</v>
      </c>
      <c r="E1981" s="25">
        <v>696.36</v>
      </c>
    </row>
    <row r="1982" spans="1:5">
      <c r="A1982" s="518"/>
      <c r="B1982" s="518"/>
      <c r="C1982" s="23" t="s">
        <v>466</v>
      </c>
      <c r="D1982" s="24">
        <v>1</v>
      </c>
      <c r="E1982" s="25">
        <v>2309.6799999999998</v>
      </c>
    </row>
    <row r="1983" spans="1:5">
      <c r="A1983" s="518"/>
      <c r="B1983" s="518"/>
      <c r="C1983" s="23" t="s">
        <v>419</v>
      </c>
      <c r="D1983" s="24">
        <v>4</v>
      </c>
      <c r="E1983" s="25">
        <v>5566.16</v>
      </c>
    </row>
    <row r="1984" spans="1:5">
      <c r="A1984" s="518"/>
      <c r="B1984" s="518"/>
      <c r="C1984" s="23" t="s">
        <v>457</v>
      </c>
      <c r="D1984" s="24">
        <v>1</v>
      </c>
      <c r="E1984" s="25">
        <v>472.43</v>
      </c>
    </row>
    <row r="1985" spans="1:5">
      <c r="A1985" s="518"/>
      <c r="B1985" s="518"/>
      <c r="C1985" s="23" t="s">
        <v>422</v>
      </c>
      <c r="D1985" s="24">
        <v>2</v>
      </c>
      <c r="E1985" s="25">
        <v>1782.04</v>
      </c>
    </row>
    <row r="1986" spans="1:5">
      <c r="A1986" s="518"/>
      <c r="B1986" s="518"/>
      <c r="C1986" s="23" t="s">
        <v>425</v>
      </c>
      <c r="D1986" s="24">
        <v>4</v>
      </c>
      <c r="E1986" s="25">
        <v>1356.08</v>
      </c>
    </row>
    <row r="1987" spans="1:5">
      <c r="A1987" s="518"/>
      <c r="B1987" s="518"/>
      <c r="C1987" s="23" t="s">
        <v>511</v>
      </c>
      <c r="D1987" s="24">
        <v>2</v>
      </c>
      <c r="E1987" s="25">
        <v>773.74</v>
      </c>
    </row>
    <row r="1988" spans="1:5">
      <c r="A1988" s="518"/>
      <c r="B1988" s="518"/>
      <c r="C1988" s="23" t="s">
        <v>426</v>
      </c>
      <c r="D1988" s="24">
        <v>3</v>
      </c>
      <c r="E1988" s="25">
        <v>3173.6400000000003</v>
      </c>
    </row>
    <row r="1989" spans="1:5">
      <c r="A1989" s="518"/>
      <c r="B1989" s="518"/>
      <c r="C1989" s="23" t="s">
        <v>551</v>
      </c>
      <c r="D1989" s="24">
        <v>1</v>
      </c>
      <c r="E1989" s="25">
        <v>277.48</v>
      </c>
    </row>
    <row r="1990" spans="1:5">
      <c r="A1990" s="518"/>
      <c r="B1990" s="518"/>
      <c r="C1990" s="23" t="s">
        <v>439</v>
      </c>
      <c r="D1990" s="24">
        <v>1</v>
      </c>
      <c r="E1990" s="25">
        <v>902.74</v>
      </c>
    </row>
    <row r="1991" spans="1:5">
      <c r="A1991" s="518"/>
      <c r="B1991" s="518"/>
      <c r="C1991" s="23" t="s">
        <v>446</v>
      </c>
      <c r="D1991" s="24">
        <v>1</v>
      </c>
      <c r="E1991" s="25">
        <v>702.7</v>
      </c>
    </row>
    <row r="1992" spans="1:5">
      <c r="A1992" s="518"/>
      <c r="B1992" s="518"/>
      <c r="C1992" s="23" t="s">
        <v>537</v>
      </c>
      <c r="D1992" s="24">
        <v>1</v>
      </c>
      <c r="E1992" s="25">
        <v>372.89</v>
      </c>
    </row>
    <row r="1993" spans="1:5">
      <c r="A1993" s="518"/>
      <c r="B1993" s="519"/>
      <c r="C1993" s="23" t="s">
        <v>447</v>
      </c>
      <c r="D1993" s="24">
        <v>1</v>
      </c>
      <c r="E1993" s="25">
        <v>695.24</v>
      </c>
    </row>
    <row r="1994" spans="1:5">
      <c r="A1994" s="518"/>
      <c r="B1994" s="513" t="s">
        <v>776</v>
      </c>
      <c r="C1994" s="514"/>
      <c r="D1994" s="21">
        <v>23</v>
      </c>
      <c r="E1994" s="29">
        <v>19081.180000000004</v>
      </c>
    </row>
    <row r="1995" spans="1:5">
      <c r="A1995" s="518"/>
      <c r="B1995" s="517" t="s">
        <v>405</v>
      </c>
      <c r="C1995" s="23" t="s">
        <v>466</v>
      </c>
      <c r="D1995" s="24">
        <v>1</v>
      </c>
      <c r="E1995" s="25">
        <v>2309.6799999999998</v>
      </c>
    </row>
    <row r="1996" spans="1:5">
      <c r="A1996" s="518"/>
      <c r="B1996" s="518"/>
      <c r="C1996" s="23" t="s">
        <v>419</v>
      </c>
      <c r="D1996" s="24">
        <v>2</v>
      </c>
      <c r="E1996" s="25">
        <v>2783.08</v>
      </c>
    </row>
    <row r="1997" spans="1:5">
      <c r="A1997" s="518"/>
      <c r="B1997" s="518"/>
      <c r="C1997" s="23" t="s">
        <v>420</v>
      </c>
      <c r="D1997" s="24">
        <v>2</v>
      </c>
      <c r="E1997" s="25">
        <v>1263.76</v>
      </c>
    </row>
    <row r="1998" spans="1:5">
      <c r="A1998" s="518"/>
      <c r="B1998" s="518"/>
      <c r="C1998" s="23" t="s">
        <v>436</v>
      </c>
      <c r="D1998" s="24">
        <v>2</v>
      </c>
      <c r="E1998" s="25">
        <v>1704.08</v>
      </c>
    </row>
    <row r="1999" spans="1:5">
      <c r="A1999" s="518"/>
      <c r="B1999" s="518"/>
      <c r="C1999" s="23" t="s">
        <v>422</v>
      </c>
      <c r="D1999" s="24">
        <v>3</v>
      </c>
      <c r="E1999" s="25">
        <v>2673.06</v>
      </c>
    </row>
    <row r="2000" spans="1:5">
      <c r="A2000" s="518"/>
      <c r="B2000" s="518"/>
      <c r="C2000" s="23" t="s">
        <v>437</v>
      </c>
      <c r="D2000" s="24">
        <v>3</v>
      </c>
      <c r="E2000" s="25">
        <v>2609.94</v>
      </c>
    </row>
    <row r="2001" spans="1:5">
      <c r="A2001" s="518"/>
      <c r="B2001" s="518"/>
      <c r="C2001" s="23" t="s">
        <v>493</v>
      </c>
      <c r="D2001" s="24">
        <v>1</v>
      </c>
      <c r="E2001" s="25">
        <v>753.9</v>
      </c>
    </row>
    <row r="2002" spans="1:5">
      <c r="A2002" s="518"/>
      <c r="B2002" s="518"/>
      <c r="C2002" s="23" t="s">
        <v>424</v>
      </c>
      <c r="D2002" s="24">
        <v>1</v>
      </c>
      <c r="E2002" s="25">
        <v>1268.06</v>
      </c>
    </row>
    <row r="2003" spans="1:5">
      <c r="A2003" s="518"/>
      <c r="B2003" s="518"/>
      <c r="C2003" s="23" t="s">
        <v>425</v>
      </c>
      <c r="D2003" s="24">
        <v>1</v>
      </c>
      <c r="E2003" s="25">
        <v>339.02</v>
      </c>
    </row>
    <row r="2004" spans="1:5">
      <c r="A2004" s="518"/>
      <c r="B2004" s="518"/>
      <c r="C2004" s="23" t="s">
        <v>495</v>
      </c>
      <c r="D2004" s="24">
        <v>1</v>
      </c>
      <c r="E2004" s="25">
        <v>306.58</v>
      </c>
    </row>
    <row r="2005" spans="1:5">
      <c r="A2005" s="518"/>
      <c r="B2005" s="518"/>
      <c r="C2005" s="23" t="s">
        <v>455</v>
      </c>
      <c r="D2005" s="24">
        <v>1</v>
      </c>
      <c r="E2005" s="25">
        <v>438.24</v>
      </c>
    </row>
    <row r="2006" spans="1:5">
      <c r="A2006" s="518"/>
      <c r="B2006" s="519"/>
      <c r="C2006" s="23" t="s">
        <v>439</v>
      </c>
      <c r="D2006" s="24">
        <v>3</v>
      </c>
      <c r="E2006" s="25">
        <v>2708.2200000000003</v>
      </c>
    </row>
    <row r="2007" spans="1:5">
      <c r="A2007" s="518"/>
      <c r="B2007" s="513" t="s">
        <v>777</v>
      </c>
      <c r="C2007" s="514"/>
      <c r="D2007" s="21">
        <v>21</v>
      </c>
      <c r="E2007" s="29">
        <v>19157.620000000003</v>
      </c>
    </row>
    <row r="2008" spans="1:5">
      <c r="A2008" s="518"/>
      <c r="B2008" s="517" t="s">
        <v>275</v>
      </c>
      <c r="C2008" s="23" t="s">
        <v>419</v>
      </c>
      <c r="D2008" s="24">
        <v>3</v>
      </c>
      <c r="E2008" s="25">
        <v>4174.62</v>
      </c>
    </row>
    <row r="2009" spans="1:5">
      <c r="A2009" s="518"/>
      <c r="B2009" s="518"/>
      <c r="C2009" s="23" t="s">
        <v>449</v>
      </c>
      <c r="D2009" s="24">
        <v>6</v>
      </c>
      <c r="E2009" s="25">
        <v>8316.6</v>
      </c>
    </row>
    <row r="2010" spans="1:5">
      <c r="A2010" s="518"/>
      <c r="B2010" s="518"/>
      <c r="C2010" s="23" t="s">
        <v>420</v>
      </c>
      <c r="D2010" s="24">
        <v>1</v>
      </c>
      <c r="E2010" s="25">
        <v>631.88</v>
      </c>
    </row>
    <row r="2011" spans="1:5">
      <c r="A2011" s="518"/>
      <c r="B2011" s="518"/>
      <c r="C2011" s="23" t="s">
        <v>433</v>
      </c>
      <c r="D2011" s="24">
        <v>2</v>
      </c>
      <c r="E2011" s="25">
        <v>2239.48</v>
      </c>
    </row>
    <row r="2012" spans="1:5">
      <c r="A2012" s="518"/>
      <c r="B2012" s="518"/>
      <c r="C2012" s="23" t="s">
        <v>436</v>
      </c>
      <c r="D2012" s="24">
        <v>3</v>
      </c>
      <c r="E2012" s="25">
        <v>2556.12</v>
      </c>
    </row>
    <row r="2013" spans="1:5">
      <c r="A2013" s="518"/>
      <c r="B2013" s="518"/>
      <c r="C2013" s="23" t="s">
        <v>422</v>
      </c>
      <c r="D2013" s="24">
        <v>4</v>
      </c>
      <c r="E2013" s="25">
        <v>3564.08</v>
      </c>
    </row>
    <row r="2014" spans="1:5">
      <c r="A2014" s="518"/>
      <c r="B2014" s="518"/>
      <c r="C2014" s="23" t="s">
        <v>437</v>
      </c>
      <c r="D2014" s="24">
        <v>19</v>
      </c>
      <c r="E2014" s="25">
        <v>16529.619999999995</v>
      </c>
    </row>
    <row r="2015" spans="1:5">
      <c r="A2015" s="518"/>
      <c r="B2015" s="518"/>
      <c r="C2015" s="23" t="s">
        <v>493</v>
      </c>
      <c r="D2015" s="24">
        <v>1</v>
      </c>
      <c r="E2015" s="25">
        <v>753.9</v>
      </c>
    </row>
    <row r="2016" spans="1:5">
      <c r="A2016" s="518"/>
      <c r="B2016" s="518"/>
      <c r="C2016" s="23" t="s">
        <v>515</v>
      </c>
      <c r="D2016" s="24">
        <v>1</v>
      </c>
      <c r="E2016" s="25">
        <v>360.65999999999997</v>
      </c>
    </row>
    <row r="2017" spans="1:5">
      <c r="A2017" s="518"/>
      <c r="B2017" s="518"/>
      <c r="C2017" s="23" t="s">
        <v>425</v>
      </c>
      <c r="D2017" s="24">
        <v>3</v>
      </c>
      <c r="E2017" s="25">
        <v>1017.06</v>
      </c>
    </row>
    <row r="2018" spans="1:5">
      <c r="A2018" s="518"/>
      <c r="B2018" s="518"/>
      <c r="C2018" s="23" t="s">
        <v>426</v>
      </c>
      <c r="D2018" s="24">
        <v>2</v>
      </c>
      <c r="E2018" s="25">
        <v>2115.7600000000002</v>
      </c>
    </row>
    <row r="2019" spans="1:5">
      <c r="A2019" s="518"/>
      <c r="B2019" s="518"/>
      <c r="C2019" s="23" t="s">
        <v>454</v>
      </c>
      <c r="D2019" s="24">
        <v>1</v>
      </c>
      <c r="E2019" s="25">
        <v>509.86</v>
      </c>
    </row>
    <row r="2020" spans="1:5">
      <c r="A2020" s="518"/>
      <c r="B2020" s="518"/>
      <c r="C2020" s="23" t="s">
        <v>427</v>
      </c>
      <c r="D2020" s="24">
        <v>1</v>
      </c>
      <c r="E2020" s="25">
        <v>2003.42</v>
      </c>
    </row>
    <row r="2021" spans="1:5">
      <c r="A2021" s="518"/>
      <c r="B2021" s="518"/>
      <c r="C2021" s="23" t="s">
        <v>439</v>
      </c>
      <c r="D2021" s="24">
        <v>1</v>
      </c>
      <c r="E2021" s="25">
        <v>902.74</v>
      </c>
    </row>
    <row r="2022" spans="1:5">
      <c r="A2022" s="518"/>
      <c r="B2022" s="518"/>
      <c r="C2022" s="23" t="s">
        <v>479</v>
      </c>
      <c r="D2022" s="24">
        <v>2</v>
      </c>
      <c r="E2022" s="25">
        <v>745.07999999999993</v>
      </c>
    </row>
    <row r="2023" spans="1:5">
      <c r="A2023" s="518"/>
      <c r="B2023" s="518"/>
      <c r="C2023" s="23" t="s">
        <v>429</v>
      </c>
      <c r="D2023" s="24">
        <v>2</v>
      </c>
      <c r="E2023" s="25">
        <v>1027.8800000000001</v>
      </c>
    </row>
    <row r="2024" spans="1:5">
      <c r="A2024" s="518"/>
      <c r="B2024" s="518"/>
      <c r="C2024" s="23" t="s">
        <v>585</v>
      </c>
      <c r="D2024" s="24">
        <v>2</v>
      </c>
      <c r="E2024" s="25">
        <v>238.7</v>
      </c>
    </row>
    <row r="2025" spans="1:5">
      <c r="A2025" s="518"/>
      <c r="B2025" s="518"/>
      <c r="C2025" s="23" t="s">
        <v>778</v>
      </c>
      <c r="D2025" s="24">
        <v>1</v>
      </c>
      <c r="E2025" s="25">
        <v>1635.27</v>
      </c>
    </row>
    <row r="2026" spans="1:5">
      <c r="A2026" s="518"/>
      <c r="B2026" s="519"/>
      <c r="C2026" s="23" t="s">
        <v>544</v>
      </c>
      <c r="D2026" s="24">
        <v>1</v>
      </c>
      <c r="E2026" s="25">
        <v>5710.28</v>
      </c>
    </row>
    <row r="2027" spans="1:5">
      <c r="A2027" s="518"/>
      <c r="B2027" s="513" t="s">
        <v>779</v>
      </c>
      <c r="C2027" s="514"/>
      <c r="D2027" s="21">
        <v>56</v>
      </c>
      <c r="E2027" s="29">
        <v>55033.009999999987</v>
      </c>
    </row>
    <row r="2028" spans="1:5">
      <c r="A2028" s="518"/>
      <c r="B2028" s="517" t="s">
        <v>406</v>
      </c>
      <c r="C2028" s="23" t="s">
        <v>463</v>
      </c>
      <c r="D2028" s="24">
        <v>2</v>
      </c>
      <c r="E2028" s="25">
        <v>1392.72</v>
      </c>
    </row>
    <row r="2029" spans="1:5">
      <c r="A2029" s="518"/>
      <c r="B2029" s="518"/>
      <c r="C2029" s="23" t="s">
        <v>518</v>
      </c>
      <c r="D2029" s="24">
        <v>1</v>
      </c>
      <c r="E2029" s="25">
        <v>3082.6800000000003</v>
      </c>
    </row>
    <row r="2030" spans="1:5">
      <c r="A2030" s="518"/>
      <c r="B2030" s="518"/>
      <c r="C2030" s="23" t="s">
        <v>466</v>
      </c>
      <c r="D2030" s="24">
        <v>1</v>
      </c>
      <c r="E2030" s="25">
        <v>2309.6799999999998</v>
      </c>
    </row>
    <row r="2031" spans="1:5">
      <c r="A2031" s="518"/>
      <c r="B2031" s="518"/>
      <c r="C2031" s="89" t="s">
        <v>548</v>
      </c>
      <c r="D2031" s="27">
        <v>3</v>
      </c>
      <c r="E2031" s="28">
        <f>D2031*90</f>
        <v>270</v>
      </c>
    </row>
    <row r="2032" spans="1:5">
      <c r="A2032" s="518"/>
      <c r="B2032" s="518"/>
      <c r="C2032" s="26" t="s">
        <v>449</v>
      </c>
      <c r="D2032" s="27">
        <v>11</v>
      </c>
      <c r="E2032" s="28">
        <v>15247.100000000002</v>
      </c>
    </row>
    <row r="2033" spans="1:5">
      <c r="A2033" s="518"/>
      <c r="B2033" s="518"/>
      <c r="C2033" s="26" t="s">
        <v>457</v>
      </c>
      <c r="D2033" s="27">
        <v>1</v>
      </c>
      <c r="E2033" s="28">
        <v>472.43</v>
      </c>
    </row>
    <row r="2034" spans="1:5">
      <c r="A2034" s="518"/>
      <c r="B2034" s="518"/>
      <c r="C2034" s="26" t="s">
        <v>597</v>
      </c>
      <c r="D2034" s="27">
        <v>1</v>
      </c>
      <c r="E2034" s="28">
        <v>1541.4</v>
      </c>
    </row>
    <row r="2035" spans="1:5">
      <c r="A2035" s="518"/>
      <c r="B2035" s="518"/>
      <c r="C2035" s="26" t="s">
        <v>424</v>
      </c>
      <c r="D2035" s="27">
        <v>5</v>
      </c>
      <c r="E2035" s="28">
        <v>6340.2999999999993</v>
      </c>
    </row>
    <row r="2036" spans="1:5">
      <c r="A2036" s="518"/>
      <c r="B2036" s="518"/>
      <c r="C2036" s="89" t="s">
        <v>672</v>
      </c>
      <c r="D2036" s="27">
        <v>1</v>
      </c>
      <c r="E2036" s="28">
        <v>90</v>
      </c>
    </row>
    <row r="2037" spans="1:5">
      <c r="A2037" s="518"/>
      <c r="B2037" s="518"/>
      <c r="C2037" s="26" t="s">
        <v>425</v>
      </c>
      <c r="D2037" s="27">
        <v>4</v>
      </c>
      <c r="E2037" s="28">
        <v>1356.08</v>
      </c>
    </row>
    <row r="2038" spans="1:5">
      <c r="A2038" s="518"/>
      <c r="B2038" s="518"/>
      <c r="C2038" s="26" t="s">
        <v>426</v>
      </c>
      <c r="D2038" s="27">
        <v>1</v>
      </c>
      <c r="E2038" s="28">
        <v>1057.8800000000001</v>
      </c>
    </row>
    <row r="2039" spans="1:5">
      <c r="A2039" s="518"/>
      <c r="B2039" s="518"/>
      <c r="C2039" s="26" t="s">
        <v>538</v>
      </c>
      <c r="D2039" s="27">
        <v>1</v>
      </c>
      <c r="E2039" s="28">
        <v>241.43</v>
      </c>
    </row>
    <row r="2040" spans="1:5">
      <c r="A2040" s="518"/>
      <c r="B2040" s="518"/>
      <c r="C2040" s="23" t="s">
        <v>474</v>
      </c>
      <c r="D2040" s="24">
        <v>5</v>
      </c>
      <c r="E2040" s="25">
        <v>5820.4</v>
      </c>
    </row>
    <row r="2041" spans="1:5">
      <c r="A2041" s="518"/>
      <c r="B2041" s="519"/>
      <c r="C2041" s="23" t="s">
        <v>431</v>
      </c>
      <c r="D2041" s="24">
        <v>1</v>
      </c>
      <c r="E2041" s="25">
        <v>3239.34</v>
      </c>
    </row>
    <row r="2042" spans="1:5">
      <c r="A2042" s="518"/>
      <c r="B2042" s="513" t="s">
        <v>780</v>
      </c>
      <c r="C2042" s="514"/>
      <c r="D2042" s="21">
        <v>38</v>
      </c>
      <c r="E2042" s="29">
        <f>SUM(E2028:E2041)</f>
        <v>42461.440000000002</v>
      </c>
    </row>
    <row r="2043" spans="1:5">
      <c r="A2043" s="518"/>
      <c r="B2043" s="517" t="s">
        <v>407</v>
      </c>
      <c r="C2043" s="23" t="s">
        <v>449</v>
      </c>
      <c r="D2043" s="24">
        <v>14</v>
      </c>
      <c r="E2043" s="25">
        <v>19405.399999999998</v>
      </c>
    </row>
    <row r="2044" spans="1:5">
      <c r="A2044" s="518"/>
      <c r="B2044" s="518"/>
      <c r="C2044" s="23" t="s">
        <v>452</v>
      </c>
      <c r="D2044" s="24">
        <v>3</v>
      </c>
      <c r="E2044" s="25">
        <v>3842.25</v>
      </c>
    </row>
    <row r="2045" spans="1:5">
      <c r="A2045" s="518"/>
      <c r="B2045" s="518"/>
      <c r="C2045" s="23" t="s">
        <v>483</v>
      </c>
      <c r="D2045" s="86">
        <v>11</v>
      </c>
      <c r="E2045" s="87">
        <v>4873</v>
      </c>
    </row>
    <row r="2046" spans="1:5">
      <c r="A2046" s="518"/>
      <c r="B2046" s="518"/>
      <c r="C2046" s="23" t="s">
        <v>436</v>
      </c>
      <c r="D2046" s="24">
        <v>1</v>
      </c>
      <c r="E2046" s="25">
        <v>852.04</v>
      </c>
    </row>
    <row r="2047" spans="1:5">
      <c r="A2047" s="518"/>
      <c r="B2047" s="518"/>
      <c r="C2047" s="23" t="s">
        <v>437</v>
      </c>
      <c r="D2047" s="24">
        <v>2</v>
      </c>
      <c r="E2047" s="25">
        <v>1739.96</v>
      </c>
    </row>
    <row r="2048" spans="1:5">
      <c r="A2048" s="518"/>
      <c r="B2048" s="518"/>
      <c r="C2048" s="23" t="s">
        <v>515</v>
      </c>
      <c r="D2048" s="24">
        <v>1</v>
      </c>
      <c r="E2048" s="25">
        <v>360.65999999999997</v>
      </c>
    </row>
    <row r="2049" spans="1:5">
      <c r="A2049" s="518"/>
      <c r="B2049" s="518"/>
      <c r="C2049" s="23" t="s">
        <v>423</v>
      </c>
      <c r="D2049" s="24">
        <v>1</v>
      </c>
      <c r="E2049" s="25">
        <v>920.16000000000008</v>
      </c>
    </row>
    <row r="2050" spans="1:5">
      <c r="A2050" s="518"/>
      <c r="B2050" s="518"/>
      <c r="C2050" s="23" t="s">
        <v>438</v>
      </c>
      <c r="D2050" s="24">
        <v>2</v>
      </c>
      <c r="E2050" s="25">
        <v>1092.08</v>
      </c>
    </row>
    <row r="2051" spans="1:5">
      <c r="A2051" s="518"/>
      <c r="B2051" s="518"/>
      <c r="C2051" s="23" t="s">
        <v>426</v>
      </c>
      <c r="D2051" s="24">
        <v>1</v>
      </c>
      <c r="E2051" s="25">
        <v>1057.8800000000001</v>
      </c>
    </row>
    <row r="2052" spans="1:5">
      <c r="A2052" s="518"/>
      <c r="B2052" s="518"/>
      <c r="C2052" s="23" t="s">
        <v>453</v>
      </c>
      <c r="D2052" s="24">
        <v>4</v>
      </c>
      <c r="E2052" s="25">
        <v>3499.6800000000003</v>
      </c>
    </row>
    <row r="2053" spans="1:5">
      <c r="A2053" s="518"/>
      <c r="B2053" s="518"/>
      <c r="C2053" s="23" t="s">
        <v>471</v>
      </c>
      <c r="D2053" s="24">
        <v>1</v>
      </c>
      <c r="E2053" s="25">
        <v>1683.48</v>
      </c>
    </row>
    <row r="2054" spans="1:5">
      <c r="A2054" s="518"/>
      <c r="B2054" s="518"/>
      <c r="C2054" s="23" t="s">
        <v>533</v>
      </c>
      <c r="D2054" s="24">
        <v>5</v>
      </c>
      <c r="E2054" s="25">
        <v>2570.85</v>
      </c>
    </row>
    <row r="2055" spans="1:5">
      <c r="A2055" s="518"/>
      <c r="B2055" s="519"/>
      <c r="C2055" s="23" t="s">
        <v>585</v>
      </c>
      <c r="D2055" s="24">
        <v>1</v>
      </c>
      <c r="E2055" s="25">
        <v>119.35</v>
      </c>
    </row>
    <row r="2056" spans="1:5">
      <c r="A2056" s="518"/>
      <c r="B2056" s="513" t="s">
        <v>781</v>
      </c>
      <c r="C2056" s="514"/>
      <c r="D2056" s="21">
        <v>47</v>
      </c>
      <c r="E2056" s="29">
        <v>42016.789999999994</v>
      </c>
    </row>
    <row r="2057" spans="1:5">
      <c r="A2057" s="518"/>
      <c r="B2057" s="517" t="s">
        <v>408</v>
      </c>
      <c r="C2057" s="23" t="s">
        <v>419</v>
      </c>
      <c r="D2057" s="24">
        <v>15</v>
      </c>
      <c r="E2057" s="25">
        <v>20873.100000000006</v>
      </c>
    </row>
    <row r="2058" spans="1:5">
      <c r="A2058" s="518"/>
      <c r="B2058" s="518"/>
      <c r="C2058" s="23" t="s">
        <v>449</v>
      </c>
      <c r="D2058" s="24">
        <v>1</v>
      </c>
      <c r="E2058" s="25">
        <v>1386.1</v>
      </c>
    </row>
    <row r="2059" spans="1:5">
      <c r="A2059" s="518"/>
      <c r="B2059" s="518"/>
      <c r="C2059" s="23" t="s">
        <v>525</v>
      </c>
      <c r="D2059" s="24">
        <v>3</v>
      </c>
      <c r="E2059" s="25">
        <v>1117.5899999999999</v>
      </c>
    </row>
    <row r="2060" spans="1:5">
      <c r="A2060" s="518"/>
      <c r="B2060" s="518"/>
      <c r="C2060" s="23" t="s">
        <v>457</v>
      </c>
      <c r="D2060" s="24">
        <v>1</v>
      </c>
      <c r="E2060" s="25">
        <v>472.43</v>
      </c>
    </row>
    <row r="2061" spans="1:5">
      <c r="A2061" s="518"/>
      <c r="B2061" s="518"/>
      <c r="C2061" s="23" t="s">
        <v>492</v>
      </c>
      <c r="D2061" s="24">
        <v>1</v>
      </c>
      <c r="E2061" s="25">
        <v>508.24</v>
      </c>
    </row>
    <row r="2062" spans="1:5">
      <c r="A2062" s="518"/>
      <c r="B2062" s="518"/>
      <c r="C2062" s="23" t="s">
        <v>423</v>
      </c>
      <c r="D2062" s="24">
        <v>1</v>
      </c>
      <c r="E2062" s="25">
        <v>920.16000000000008</v>
      </c>
    </row>
    <row r="2063" spans="1:5">
      <c r="A2063" s="518"/>
      <c r="B2063" s="518"/>
      <c r="C2063" s="23" t="s">
        <v>424</v>
      </c>
      <c r="D2063" s="24">
        <v>2</v>
      </c>
      <c r="E2063" s="25">
        <v>2536.12</v>
      </c>
    </row>
    <row r="2064" spans="1:5">
      <c r="A2064" s="518"/>
      <c r="B2064" s="518"/>
      <c r="C2064" s="23" t="s">
        <v>443</v>
      </c>
      <c r="D2064" s="24">
        <v>1</v>
      </c>
      <c r="E2064" s="25">
        <v>173.32999999999998</v>
      </c>
    </row>
    <row r="2065" spans="1:5">
      <c r="A2065" s="518"/>
      <c r="B2065" s="518"/>
      <c r="C2065" s="23" t="s">
        <v>425</v>
      </c>
      <c r="D2065" s="24">
        <v>3</v>
      </c>
      <c r="E2065" s="25">
        <v>1017.06</v>
      </c>
    </row>
    <row r="2066" spans="1:5">
      <c r="A2066" s="518"/>
      <c r="B2066" s="518"/>
      <c r="C2066" s="23" t="s">
        <v>426</v>
      </c>
      <c r="D2066" s="24">
        <v>1</v>
      </c>
      <c r="E2066" s="25">
        <v>1057.8800000000001</v>
      </c>
    </row>
    <row r="2067" spans="1:5">
      <c r="A2067" s="518"/>
      <c r="B2067" s="518"/>
      <c r="C2067" s="23" t="s">
        <v>455</v>
      </c>
      <c r="D2067" s="24">
        <v>2</v>
      </c>
      <c r="E2067" s="25">
        <v>876.48</v>
      </c>
    </row>
    <row r="2068" spans="1:5">
      <c r="A2068" s="518"/>
      <c r="B2068" s="519"/>
      <c r="C2068" s="23" t="s">
        <v>552</v>
      </c>
      <c r="D2068" s="24">
        <v>1</v>
      </c>
      <c r="E2068" s="25">
        <v>465.59000000000003</v>
      </c>
    </row>
    <row r="2069" spans="1:5">
      <c r="A2069" s="518"/>
      <c r="B2069" s="513" t="s">
        <v>782</v>
      </c>
      <c r="C2069" s="514"/>
      <c r="D2069" s="21">
        <v>32</v>
      </c>
      <c r="E2069" s="29">
        <v>31404.080000000009</v>
      </c>
    </row>
    <row r="2070" spans="1:5">
      <c r="A2070" s="518"/>
      <c r="B2070" s="517" t="s">
        <v>409</v>
      </c>
      <c r="C2070" s="23" t="s">
        <v>419</v>
      </c>
      <c r="D2070" s="24">
        <v>3</v>
      </c>
      <c r="E2070" s="25">
        <v>4174.62</v>
      </c>
    </row>
    <row r="2071" spans="1:5">
      <c r="A2071" s="518"/>
      <c r="B2071" s="518"/>
      <c r="C2071" s="23" t="s">
        <v>457</v>
      </c>
      <c r="D2071" s="24">
        <v>1</v>
      </c>
      <c r="E2071" s="25">
        <v>472.43</v>
      </c>
    </row>
    <row r="2072" spans="1:5">
      <c r="A2072" s="518"/>
      <c r="B2072" s="518"/>
      <c r="C2072" s="23" t="s">
        <v>436</v>
      </c>
      <c r="D2072" s="24">
        <v>4</v>
      </c>
      <c r="E2072" s="25">
        <v>3408.16</v>
      </c>
    </row>
    <row r="2073" spans="1:5">
      <c r="A2073" s="518"/>
      <c r="B2073" s="518"/>
      <c r="C2073" s="23" t="s">
        <v>422</v>
      </c>
      <c r="D2073" s="24">
        <v>1</v>
      </c>
      <c r="E2073" s="25">
        <v>891.02</v>
      </c>
    </row>
    <row r="2074" spans="1:5">
      <c r="A2074" s="518"/>
      <c r="B2074" s="518"/>
      <c r="C2074" s="23" t="s">
        <v>437</v>
      </c>
      <c r="D2074" s="24">
        <v>6</v>
      </c>
      <c r="E2074" s="25">
        <v>5219.8799999999992</v>
      </c>
    </row>
    <row r="2075" spans="1:5">
      <c r="A2075" s="518"/>
      <c r="B2075" s="518"/>
      <c r="C2075" s="23" t="s">
        <v>570</v>
      </c>
      <c r="D2075" s="24">
        <v>1</v>
      </c>
      <c r="E2075" s="25">
        <v>864.28</v>
      </c>
    </row>
    <row r="2076" spans="1:5">
      <c r="A2076" s="518"/>
      <c r="B2076" s="519"/>
      <c r="C2076" s="23" t="s">
        <v>485</v>
      </c>
      <c r="D2076" s="24">
        <v>1</v>
      </c>
      <c r="E2076" s="25">
        <v>1157.78</v>
      </c>
    </row>
    <row r="2077" spans="1:5">
      <c r="A2077" s="518"/>
      <c r="B2077" s="513" t="s">
        <v>783</v>
      </c>
      <c r="C2077" s="514"/>
      <c r="D2077" s="21">
        <v>17</v>
      </c>
      <c r="E2077" s="29">
        <v>16188.17</v>
      </c>
    </row>
    <row r="2078" spans="1:5">
      <c r="A2078" s="518"/>
      <c r="B2078" s="517" t="s">
        <v>410</v>
      </c>
      <c r="C2078" s="23" t="s">
        <v>463</v>
      </c>
      <c r="D2078" s="24">
        <v>3</v>
      </c>
      <c r="E2078" s="25">
        <v>2089.08</v>
      </c>
    </row>
    <row r="2079" spans="1:5">
      <c r="A2079" s="518"/>
      <c r="B2079" s="518"/>
      <c r="C2079" s="23" t="s">
        <v>419</v>
      </c>
      <c r="D2079" s="24">
        <v>19</v>
      </c>
      <c r="E2079" s="25">
        <v>26439.260000000009</v>
      </c>
    </row>
    <row r="2080" spans="1:5">
      <c r="A2080" s="518"/>
      <c r="B2080" s="518"/>
      <c r="C2080" s="23" t="s">
        <v>490</v>
      </c>
      <c r="D2080" s="24">
        <v>1</v>
      </c>
      <c r="E2080" s="25">
        <v>326.20000000000005</v>
      </c>
    </row>
    <row r="2081" spans="1:5">
      <c r="A2081" s="518"/>
      <c r="B2081" s="518"/>
      <c r="C2081" s="23" t="s">
        <v>420</v>
      </c>
      <c r="D2081" s="24">
        <v>9</v>
      </c>
      <c r="E2081" s="25">
        <v>5686.92</v>
      </c>
    </row>
    <row r="2082" spans="1:5">
      <c r="A2082" s="518"/>
      <c r="B2082" s="518"/>
      <c r="C2082" s="23" t="s">
        <v>436</v>
      </c>
      <c r="D2082" s="24">
        <v>3</v>
      </c>
      <c r="E2082" s="25">
        <v>2556.12</v>
      </c>
    </row>
    <row r="2083" spans="1:5">
      <c r="A2083" s="518"/>
      <c r="B2083" s="518"/>
      <c r="C2083" s="23" t="s">
        <v>422</v>
      </c>
      <c r="D2083" s="24">
        <v>14</v>
      </c>
      <c r="E2083" s="25">
        <v>12474.280000000004</v>
      </c>
    </row>
    <row r="2084" spans="1:5">
      <c r="A2084" s="518"/>
      <c r="B2084" s="518"/>
      <c r="C2084" s="23" t="s">
        <v>437</v>
      </c>
      <c r="D2084" s="24">
        <v>11</v>
      </c>
      <c r="E2084" s="25">
        <v>9569.779999999997</v>
      </c>
    </row>
    <row r="2085" spans="1:5">
      <c r="A2085" s="518"/>
      <c r="B2085" s="518"/>
      <c r="C2085" s="23" t="s">
        <v>493</v>
      </c>
      <c r="D2085" s="24">
        <v>3</v>
      </c>
      <c r="E2085" s="25">
        <v>2261.6999999999998</v>
      </c>
    </row>
    <row r="2086" spans="1:5">
      <c r="A2086" s="518"/>
      <c r="B2086" s="518"/>
      <c r="C2086" s="23" t="s">
        <v>515</v>
      </c>
      <c r="D2086" s="24">
        <v>1</v>
      </c>
      <c r="E2086" s="25">
        <v>360.65999999999997</v>
      </c>
    </row>
    <row r="2087" spans="1:5">
      <c r="A2087" s="518"/>
      <c r="B2087" s="518"/>
      <c r="C2087" s="23" t="s">
        <v>424</v>
      </c>
      <c r="D2087" s="24">
        <v>1</v>
      </c>
      <c r="E2087" s="25">
        <v>1268.06</v>
      </c>
    </row>
    <row r="2088" spans="1:5">
      <c r="A2088" s="518"/>
      <c r="B2088" s="518"/>
      <c r="C2088" s="23" t="s">
        <v>425</v>
      </c>
      <c r="D2088" s="24">
        <v>3</v>
      </c>
      <c r="E2088" s="25">
        <v>1017.06</v>
      </c>
    </row>
    <row r="2089" spans="1:5">
      <c r="A2089" s="518"/>
      <c r="B2089" s="518"/>
      <c r="C2089" s="23" t="s">
        <v>511</v>
      </c>
      <c r="D2089" s="24">
        <v>1</v>
      </c>
      <c r="E2089" s="25">
        <v>386.87</v>
      </c>
    </row>
    <row r="2090" spans="1:5">
      <c r="A2090" s="518"/>
      <c r="B2090" s="518"/>
      <c r="C2090" s="23" t="s">
        <v>494</v>
      </c>
      <c r="D2090" s="24">
        <v>1</v>
      </c>
      <c r="E2090" s="25">
        <v>139.96</v>
      </c>
    </row>
    <row r="2091" spans="1:5">
      <c r="A2091" s="518"/>
      <c r="B2091" s="518"/>
      <c r="C2091" s="23" t="s">
        <v>496</v>
      </c>
      <c r="D2091" s="24">
        <v>1</v>
      </c>
      <c r="E2091" s="25">
        <v>1603</v>
      </c>
    </row>
    <row r="2092" spans="1:5">
      <c r="A2092" s="518"/>
      <c r="B2092" s="518"/>
      <c r="C2092" s="23" t="s">
        <v>644</v>
      </c>
      <c r="D2092" s="24">
        <v>1</v>
      </c>
      <c r="E2092" s="25">
        <v>1200.94</v>
      </c>
    </row>
    <row r="2093" spans="1:5">
      <c r="A2093" s="518"/>
      <c r="B2093" s="518"/>
      <c r="C2093" s="23" t="s">
        <v>455</v>
      </c>
      <c r="D2093" s="24">
        <v>4</v>
      </c>
      <c r="E2093" s="25">
        <v>1752.96</v>
      </c>
    </row>
    <row r="2094" spans="1:5">
      <c r="A2094" s="518"/>
      <c r="B2094" s="518"/>
      <c r="C2094" s="23" t="s">
        <v>427</v>
      </c>
      <c r="D2094" s="24">
        <v>1</v>
      </c>
      <c r="E2094" s="25">
        <v>2003.42</v>
      </c>
    </row>
    <row r="2095" spans="1:5">
      <c r="A2095" s="518"/>
      <c r="B2095" s="518"/>
      <c r="C2095" s="23" t="s">
        <v>500</v>
      </c>
      <c r="D2095" s="24">
        <v>1</v>
      </c>
      <c r="E2095" s="25">
        <v>344.52</v>
      </c>
    </row>
    <row r="2096" spans="1:5">
      <c r="A2096" s="518"/>
      <c r="B2096" s="518"/>
      <c r="C2096" s="23" t="s">
        <v>536</v>
      </c>
      <c r="D2096" s="24">
        <v>1</v>
      </c>
      <c r="E2096" s="25">
        <v>419.97</v>
      </c>
    </row>
    <row r="2097" spans="1:5">
      <c r="A2097" s="518"/>
      <c r="B2097" s="518"/>
      <c r="C2097" s="23" t="s">
        <v>429</v>
      </c>
      <c r="D2097" s="24">
        <v>3</v>
      </c>
      <c r="E2097" s="25">
        <v>1541.8200000000002</v>
      </c>
    </row>
    <row r="2098" spans="1:5">
      <c r="A2098" s="518"/>
      <c r="B2098" s="518"/>
      <c r="C2098" s="23" t="s">
        <v>507</v>
      </c>
      <c r="D2098" s="24">
        <v>1</v>
      </c>
      <c r="E2098" s="25">
        <v>515.12</v>
      </c>
    </row>
    <row r="2099" spans="1:5">
      <c r="A2099" s="518"/>
      <c r="B2099" s="518"/>
      <c r="C2099" s="23" t="s">
        <v>474</v>
      </c>
      <c r="D2099" s="24">
        <v>15</v>
      </c>
      <c r="E2099" s="25">
        <v>17461.199999999997</v>
      </c>
    </row>
    <row r="2100" spans="1:5">
      <c r="A2100" s="518"/>
      <c r="B2100" s="518"/>
      <c r="C2100" s="23" t="s">
        <v>540</v>
      </c>
      <c r="D2100" s="24">
        <v>2</v>
      </c>
      <c r="E2100" s="25">
        <v>1933.48</v>
      </c>
    </row>
    <row r="2101" spans="1:5">
      <c r="A2101" s="518"/>
      <c r="B2101" s="518"/>
      <c r="C2101" s="23" t="s">
        <v>695</v>
      </c>
      <c r="D2101" s="24">
        <v>1</v>
      </c>
      <c r="E2101" s="25">
        <v>639.83999999999992</v>
      </c>
    </row>
    <row r="2102" spans="1:5">
      <c r="A2102" s="518"/>
      <c r="B2102" s="519"/>
      <c r="C2102" s="23" t="s">
        <v>430</v>
      </c>
      <c r="D2102" s="24">
        <v>2</v>
      </c>
      <c r="E2102" s="25">
        <v>612.94000000000005</v>
      </c>
    </row>
    <row r="2103" spans="1:5">
      <c r="A2103" s="518"/>
      <c r="B2103" s="513" t="s">
        <v>784</v>
      </c>
      <c r="C2103" s="514"/>
      <c r="D2103" s="21">
        <v>103</v>
      </c>
      <c r="E2103" s="29">
        <v>94605.160000000018</v>
      </c>
    </row>
    <row r="2104" spans="1:5">
      <c r="A2104" s="518"/>
      <c r="B2104" s="517" t="s">
        <v>411</v>
      </c>
      <c r="C2104" s="23" t="s">
        <v>646</v>
      </c>
      <c r="D2104" s="24">
        <v>1</v>
      </c>
      <c r="E2104" s="25">
        <v>230.37</v>
      </c>
    </row>
    <row r="2105" spans="1:5">
      <c r="A2105" s="518"/>
      <c r="B2105" s="518"/>
      <c r="C2105" s="23" t="s">
        <v>419</v>
      </c>
      <c r="D2105" s="24">
        <v>1</v>
      </c>
      <c r="E2105" s="25">
        <v>1391.54</v>
      </c>
    </row>
    <row r="2106" spans="1:5">
      <c r="A2106" s="518"/>
      <c r="B2106" s="518"/>
      <c r="C2106" s="23" t="s">
        <v>449</v>
      </c>
      <c r="D2106" s="24">
        <v>4</v>
      </c>
      <c r="E2106" s="25">
        <v>5544.4</v>
      </c>
    </row>
    <row r="2107" spans="1:5">
      <c r="A2107" s="518"/>
      <c r="B2107" s="518"/>
      <c r="C2107" s="23" t="s">
        <v>457</v>
      </c>
      <c r="D2107" s="24">
        <v>19</v>
      </c>
      <c r="E2107" s="25">
        <v>8976.1700000000019</v>
      </c>
    </row>
    <row r="2108" spans="1:5">
      <c r="A2108" s="518"/>
      <c r="B2108" s="518"/>
      <c r="C2108" s="23" t="s">
        <v>483</v>
      </c>
      <c r="D2108" s="86">
        <v>1</v>
      </c>
      <c r="E2108" s="87">
        <v>443</v>
      </c>
    </row>
    <row r="2109" spans="1:5">
      <c r="A2109" s="518"/>
      <c r="B2109" s="518"/>
      <c r="C2109" s="23" t="s">
        <v>470</v>
      </c>
      <c r="D2109" s="86">
        <v>1</v>
      </c>
      <c r="E2109" s="87">
        <v>403</v>
      </c>
    </row>
    <row r="2110" spans="1:5">
      <c r="A2110" s="518"/>
      <c r="B2110" s="518"/>
      <c r="C2110" s="23" t="s">
        <v>491</v>
      </c>
      <c r="D2110" s="86">
        <v>1</v>
      </c>
      <c r="E2110" s="87">
        <v>643</v>
      </c>
    </row>
    <row r="2111" spans="1:5">
      <c r="A2111" s="518"/>
      <c r="B2111" s="518"/>
      <c r="C2111" s="23" t="s">
        <v>420</v>
      </c>
      <c r="D2111" s="24">
        <v>1</v>
      </c>
      <c r="E2111" s="25">
        <v>631.88</v>
      </c>
    </row>
    <row r="2112" spans="1:5">
      <c r="A2112" s="518"/>
      <c r="B2112" s="518"/>
      <c r="C2112" s="23" t="s">
        <v>436</v>
      </c>
      <c r="D2112" s="24">
        <v>7</v>
      </c>
      <c r="E2112" s="25">
        <v>5964.28</v>
      </c>
    </row>
    <row r="2113" spans="1:5">
      <c r="A2113" s="518"/>
      <c r="B2113" s="518"/>
      <c r="C2113" s="23" t="s">
        <v>422</v>
      </c>
      <c r="D2113" s="24">
        <v>6</v>
      </c>
      <c r="E2113" s="25">
        <v>5346.1200000000008</v>
      </c>
    </row>
    <row r="2114" spans="1:5">
      <c r="A2114" s="518"/>
      <c r="B2114" s="518"/>
      <c r="C2114" s="23" t="s">
        <v>437</v>
      </c>
      <c r="D2114" s="24">
        <v>11</v>
      </c>
      <c r="E2114" s="25">
        <v>9569.779999999997</v>
      </c>
    </row>
    <row r="2115" spans="1:5">
      <c r="A2115" s="518"/>
      <c r="B2115" s="518"/>
      <c r="C2115" s="23" t="s">
        <v>515</v>
      </c>
      <c r="D2115" s="24">
        <v>2</v>
      </c>
      <c r="E2115" s="25">
        <v>721.31999999999994</v>
      </c>
    </row>
    <row r="2116" spans="1:5">
      <c r="A2116" s="518"/>
      <c r="B2116" s="518"/>
      <c r="C2116" s="23" t="s">
        <v>423</v>
      </c>
      <c r="D2116" s="24">
        <v>7</v>
      </c>
      <c r="E2116" s="25">
        <v>6441.12</v>
      </c>
    </row>
    <row r="2117" spans="1:5">
      <c r="A2117" s="518"/>
      <c r="B2117" s="518"/>
      <c r="C2117" s="23" t="s">
        <v>424</v>
      </c>
      <c r="D2117" s="24">
        <v>6</v>
      </c>
      <c r="E2117" s="25">
        <v>7608.3599999999988</v>
      </c>
    </row>
    <row r="2118" spans="1:5">
      <c r="A2118" s="518"/>
      <c r="B2118" s="518"/>
      <c r="C2118" s="23" t="s">
        <v>529</v>
      </c>
      <c r="D2118" s="24">
        <v>1</v>
      </c>
      <c r="E2118" s="25">
        <v>464.61</v>
      </c>
    </row>
    <row r="2119" spans="1:5">
      <c r="A2119" s="518"/>
      <c r="B2119" s="518"/>
      <c r="C2119" s="23" t="s">
        <v>425</v>
      </c>
      <c r="D2119" s="24">
        <v>11</v>
      </c>
      <c r="E2119" s="25">
        <v>3729.22</v>
      </c>
    </row>
    <row r="2120" spans="1:5">
      <c r="A2120" s="518"/>
      <c r="B2120" s="518"/>
      <c r="C2120" s="23" t="s">
        <v>426</v>
      </c>
      <c r="D2120" s="24">
        <v>5</v>
      </c>
      <c r="E2120" s="25">
        <v>5289.4000000000005</v>
      </c>
    </row>
    <row r="2121" spans="1:5">
      <c r="A2121" s="518"/>
      <c r="B2121" s="518"/>
      <c r="C2121" s="23" t="s">
        <v>453</v>
      </c>
      <c r="D2121" s="24">
        <v>2</v>
      </c>
      <c r="E2121" s="25">
        <v>1749.8400000000001</v>
      </c>
    </row>
    <row r="2122" spans="1:5">
      <c r="A2122" s="518"/>
      <c r="B2122" s="518"/>
      <c r="C2122" s="23" t="s">
        <v>472</v>
      </c>
      <c r="D2122" s="24">
        <v>2</v>
      </c>
      <c r="E2122" s="25">
        <v>3272.96</v>
      </c>
    </row>
    <row r="2123" spans="1:5">
      <c r="A2123" s="518"/>
      <c r="B2123" s="518"/>
      <c r="C2123" s="23" t="s">
        <v>454</v>
      </c>
      <c r="D2123" s="24">
        <v>2</v>
      </c>
      <c r="E2123" s="25">
        <v>1019.72</v>
      </c>
    </row>
    <row r="2124" spans="1:5">
      <c r="A2124" s="518"/>
      <c r="B2124" s="518"/>
      <c r="C2124" s="23" t="s">
        <v>444</v>
      </c>
      <c r="D2124" s="24">
        <v>1</v>
      </c>
      <c r="E2124" s="25">
        <v>1157.78</v>
      </c>
    </row>
    <row r="2125" spans="1:5">
      <c r="A2125" s="518"/>
      <c r="B2125" s="518"/>
      <c r="C2125" s="23" t="s">
        <v>499</v>
      </c>
      <c r="D2125" s="24">
        <v>1</v>
      </c>
      <c r="E2125" s="25">
        <v>91.490000000000009</v>
      </c>
    </row>
    <row r="2126" spans="1:5">
      <c r="A2126" s="518"/>
      <c r="B2126" s="518"/>
      <c r="C2126" s="23" t="s">
        <v>535</v>
      </c>
      <c r="D2126" s="24">
        <v>1</v>
      </c>
      <c r="E2126" s="25">
        <v>759.42</v>
      </c>
    </row>
    <row r="2127" spans="1:5">
      <c r="A2127" s="518"/>
      <c r="B2127" s="518"/>
      <c r="C2127" s="23" t="s">
        <v>552</v>
      </c>
      <c r="D2127" s="24">
        <v>1</v>
      </c>
      <c r="E2127" s="25">
        <v>465.59000000000003</v>
      </c>
    </row>
    <row r="2128" spans="1:5">
      <c r="A2128" s="518"/>
      <c r="B2128" s="518"/>
      <c r="C2128" s="23" t="s">
        <v>633</v>
      </c>
      <c r="D2128" s="24">
        <v>1</v>
      </c>
      <c r="E2128" s="25">
        <v>376.84000000000003</v>
      </c>
    </row>
    <row r="2129" spans="1:5">
      <c r="A2129" s="518"/>
      <c r="B2129" s="518"/>
      <c r="C2129" s="23" t="s">
        <v>785</v>
      </c>
      <c r="D2129" s="24">
        <v>1</v>
      </c>
      <c r="E2129" s="25">
        <v>119.35</v>
      </c>
    </row>
    <row r="2130" spans="1:5">
      <c r="A2130" s="518"/>
      <c r="B2130" s="518"/>
      <c r="C2130" s="23" t="s">
        <v>585</v>
      </c>
      <c r="D2130" s="24">
        <v>2</v>
      </c>
      <c r="E2130" s="25">
        <v>238.7</v>
      </c>
    </row>
    <row r="2131" spans="1:5">
      <c r="A2131" s="518"/>
      <c r="B2131" s="518"/>
      <c r="C2131" s="23" t="s">
        <v>539</v>
      </c>
      <c r="D2131" s="24">
        <v>1</v>
      </c>
      <c r="E2131" s="25">
        <v>473.83000000000004</v>
      </c>
    </row>
    <row r="2132" spans="1:5">
      <c r="A2132" s="518"/>
      <c r="B2132" s="518"/>
      <c r="C2132" s="23" t="s">
        <v>485</v>
      </c>
      <c r="D2132" s="24">
        <v>1</v>
      </c>
      <c r="E2132" s="25">
        <v>1157.78</v>
      </c>
    </row>
    <row r="2133" spans="1:5">
      <c r="A2133" s="518"/>
      <c r="B2133" s="518"/>
      <c r="C2133" s="23" t="s">
        <v>614</v>
      </c>
      <c r="D2133" s="24">
        <v>2</v>
      </c>
      <c r="E2133" s="25">
        <v>1329.04</v>
      </c>
    </row>
    <row r="2134" spans="1:5">
      <c r="A2134" s="518"/>
      <c r="B2134" s="519"/>
      <c r="C2134" s="23" t="s">
        <v>430</v>
      </c>
      <c r="D2134" s="24">
        <v>3</v>
      </c>
      <c r="E2134" s="25">
        <v>919.41000000000008</v>
      </c>
    </row>
    <row r="2135" spans="1:5">
      <c r="A2135" s="519"/>
      <c r="B2135" s="513" t="s">
        <v>786</v>
      </c>
      <c r="C2135" s="514"/>
      <c r="D2135" s="21">
        <v>106</v>
      </c>
      <c r="E2135" s="29">
        <v>76529.320000000007</v>
      </c>
    </row>
    <row r="2136" spans="1:5">
      <c r="A2136" s="513" t="s">
        <v>276</v>
      </c>
      <c r="B2136" s="527"/>
      <c r="C2136" s="514"/>
      <c r="D2136" s="21">
        <v>443</v>
      </c>
      <c r="E2136" s="29">
        <v>396296.77</v>
      </c>
    </row>
    <row r="2137" spans="1:5">
      <c r="A2137" s="517" t="s">
        <v>277</v>
      </c>
      <c r="B2137" s="517" t="s">
        <v>278</v>
      </c>
      <c r="C2137" s="23" t="s">
        <v>419</v>
      </c>
      <c r="D2137" s="24">
        <v>4</v>
      </c>
      <c r="E2137" s="25">
        <v>5566.16</v>
      </c>
    </row>
    <row r="2138" spans="1:5">
      <c r="A2138" s="518"/>
      <c r="B2138" s="518"/>
      <c r="C2138" s="23" t="s">
        <v>467</v>
      </c>
      <c r="D2138" s="24">
        <v>1</v>
      </c>
      <c r="E2138" s="25">
        <v>372.53999999999996</v>
      </c>
    </row>
    <row r="2139" spans="1:5">
      <c r="A2139" s="518"/>
      <c r="B2139" s="518"/>
      <c r="C2139" s="23" t="s">
        <v>436</v>
      </c>
      <c r="D2139" s="24">
        <v>4</v>
      </c>
      <c r="E2139" s="25">
        <v>3408.16</v>
      </c>
    </row>
    <row r="2140" spans="1:5">
      <c r="A2140" s="518"/>
      <c r="B2140" s="518"/>
      <c r="C2140" s="23" t="s">
        <v>422</v>
      </c>
      <c r="D2140" s="24">
        <v>6</v>
      </c>
      <c r="E2140" s="25">
        <v>5346.1200000000008</v>
      </c>
    </row>
    <row r="2141" spans="1:5">
      <c r="A2141" s="518"/>
      <c r="B2141" s="518"/>
      <c r="C2141" s="23" t="s">
        <v>424</v>
      </c>
      <c r="D2141" s="24">
        <v>3</v>
      </c>
      <c r="E2141" s="25">
        <v>3804.18</v>
      </c>
    </row>
    <row r="2142" spans="1:5">
      <c r="A2142" s="518"/>
      <c r="B2142" s="518"/>
      <c r="C2142" s="23" t="s">
        <v>529</v>
      </c>
      <c r="D2142" s="24">
        <v>1</v>
      </c>
      <c r="E2142" s="25">
        <v>464.61</v>
      </c>
    </row>
    <row r="2143" spans="1:5">
      <c r="A2143" s="518"/>
      <c r="B2143" s="518"/>
      <c r="C2143" s="23" t="s">
        <v>443</v>
      </c>
      <c r="D2143" s="24">
        <v>3</v>
      </c>
      <c r="E2143" s="25">
        <v>519.99</v>
      </c>
    </row>
    <row r="2144" spans="1:5">
      <c r="A2144" s="518"/>
      <c r="B2144" s="518"/>
      <c r="C2144" s="23" t="s">
        <v>533</v>
      </c>
      <c r="D2144" s="24">
        <v>1</v>
      </c>
      <c r="E2144" s="25">
        <v>514.16999999999996</v>
      </c>
    </row>
    <row r="2145" spans="1:5">
      <c r="A2145" s="518"/>
      <c r="B2145" s="518"/>
      <c r="C2145" s="23" t="s">
        <v>439</v>
      </c>
      <c r="D2145" s="24">
        <v>1</v>
      </c>
      <c r="E2145" s="25">
        <v>902.74</v>
      </c>
    </row>
    <row r="2146" spans="1:5">
      <c r="A2146" s="518"/>
      <c r="B2146" s="518"/>
      <c r="C2146" s="23" t="s">
        <v>536</v>
      </c>
      <c r="D2146" s="24">
        <v>2</v>
      </c>
      <c r="E2146" s="25">
        <v>839.94</v>
      </c>
    </row>
    <row r="2147" spans="1:5">
      <c r="A2147" s="518"/>
      <c r="B2147" s="519"/>
      <c r="C2147" s="23" t="s">
        <v>537</v>
      </c>
      <c r="D2147" s="24">
        <v>2</v>
      </c>
      <c r="E2147" s="25">
        <v>745.78</v>
      </c>
    </row>
    <row r="2148" spans="1:5">
      <c r="A2148" s="518"/>
      <c r="B2148" s="513" t="s">
        <v>787</v>
      </c>
      <c r="C2148" s="514"/>
      <c r="D2148" s="21">
        <v>28</v>
      </c>
      <c r="E2148" s="29">
        <v>22484.39</v>
      </c>
    </row>
    <row r="2149" spans="1:5">
      <c r="A2149" s="518"/>
      <c r="B2149" s="517" t="s">
        <v>279</v>
      </c>
      <c r="C2149" s="23" t="s">
        <v>463</v>
      </c>
      <c r="D2149" s="24">
        <v>1</v>
      </c>
      <c r="E2149" s="25">
        <v>696.36</v>
      </c>
    </row>
    <row r="2150" spans="1:5">
      <c r="A2150" s="518"/>
      <c r="B2150" s="518"/>
      <c r="C2150" s="23" t="s">
        <v>419</v>
      </c>
      <c r="D2150" s="24">
        <v>3</v>
      </c>
      <c r="E2150" s="25">
        <v>4174.62</v>
      </c>
    </row>
    <row r="2151" spans="1:5">
      <c r="A2151" s="518"/>
      <c r="B2151" s="518"/>
      <c r="C2151" s="23" t="s">
        <v>449</v>
      </c>
      <c r="D2151" s="24">
        <v>3</v>
      </c>
      <c r="E2151" s="25">
        <v>4158.2999999999993</v>
      </c>
    </row>
    <row r="2152" spans="1:5">
      <c r="A2152" s="518"/>
      <c r="B2152" s="518"/>
      <c r="C2152" s="23" t="s">
        <v>457</v>
      </c>
      <c r="D2152" s="24">
        <v>2</v>
      </c>
      <c r="E2152" s="25">
        <v>944.86</v>
      </c>
    </row>
    <row r="2153" spans="1:5">
      <c r="A2153" s="518"/>
      <c r="B2153" s="518"/>
      <c r="C2153" s="23" t="s">
        <v>557</v>
      </c>
      <c r="D2153" s="24">
        <v>5</v>
      </c>
      <c r="E2153" s="25">
        <v>2246</v>
      </c>
    </row>
    <row r="2154" spans="1:5">
      <c r="A2154" s="518"/>
      <c r="B2154" s="518"/>
      <c r="C2154" s="23" t="s">
        <v>435</v>
      </c>
      <c r="D2154" s="24">
        <v>1</v>
      </c>
      <c r="E2154" s="25">
        <v>372.53999999999996</v>
      </c>
    </row>
    <row r="2155" spans="1:5">
      <c r="A2155" s="518"/>
      <c r="B2155" s="518"/>
      <c r="C2155" s="23" t="s">
        <v>549</v>
      </c>
      <c r="D2155" s="24">
        <v>1</v>
      </c>
      <c r="E2155" s="25">
        <v>402.85</v>
      </c>
    </row>
    <row r="2156" spans="1:5">
      <c r="A2156" s="518"/>
      <c r="B2156" s="518"/>
      <c r="C2156" s="23" t="s">
        <v>420</v>
      </c>
      <c r="D2156" s="24">
        <v>1</v>
      </c>
      <c r="E2156" s="25">
        <v>631.88</v>
      </c>
    </row>
    <row r="2157" spans="1:5">
      <c r="A2157" s="518"/>
      <c r="B2157" s="518"/>
      <c r="C2157" s="23" t="s">
        <v>433</v>
      </c>
      <c r="D2157" s="24">
        <v>1</v>
      </c>
      <c r="E2157" s="25">
        <v>1119.74</v>
      </c>
    </row>
    <row r="2158" spans="1:5">
      <c r="A2158" s="518"/>
      <c r="B2158" s="518"/>
      <c r="C2158" s="23" t="s">
        <v>436</v>
      </c>
      <c r="D2158" s="24">
        <v>1</v>
      </c>
      <c r="E2158" s="25">
        <v>852.04</v>
      </c>
    </row>
    <row r="2159" spans="1:5">
      <c r="A2159" s="518"/>
      <c r="B2159" s="518"/>
      <c r="C2159" s="23" t="s">
        <v>422</v>
      </c>
      <c r="D2159" s="24">
        <v>2</v>
      </c>
      <c r="E2159" s="25">
        <v>1782.04</v>
      </c>
    </row>
    <row r="2160" spans="1:5">
      <c r="A2160" s="518"/>
      <c r="B2160" s="518"/>
      <c r="C2160" s="23" t="s">
        <v>424</v>
      </c>
      <c r="D2160" s="24">
        <v>2</v>
      </c>
      <c r="E2160" s="25">
        <v>2536.12</v>
      </c>
    </row>
    <row r="2161" spans="1:7">
      <c r="A2161" s="518"/>
      <c r="B2161" s="518"/>
      <c r="C2161" s="23" t="s">
        <v>425</v>
      </c>
      <c r="D2161" s="24">
        <v>59</v>
      </c>
      <c r="E2161" s="25">
        <v>20002.180000000018</v>
      </c>
    </row>
    <row r="2162" spans="1:7">
      <c r="A2162" s="518"/>
      <c r="B2162" s="518"/>
      <c r="C2162" s="23" t="s">
        <v>455</v>
      </c>
      <c r="D2162" s="24">
        <v>1</v>
      </c>
      <c r="E2162" s="25">
        <v>438.24</v>
      </c>
    </row>
    <row r="2163" spans="1:7">
      <c r="A2163" s="518"/>
      <c r="B2163" s="518"/>
      <c r="C2163" s="23" t="s">
        <v>427</v>
      </c>
      <c r="D2163" s="24">
        <v>3</v>
      </c>
      <c r="E2163" s="25">
        <v>6010.26</v>
      </c>
    </row>
    <row r="2164" spans="1:7">
      <c r="A2164" s="518"/>
      <c r="B2164" s="518"/>
      <c r="C2164" s="23" t="s">
        <v>460</v>
      </c>
      <c r="D2164" s="24">
        <v>3</v>
      </c>
      <c r="E2164" s="25">
        <v>3265.2000000000003</v>
      </c>
    </row>
    <row r="2165" spans="1:7">
      <c r="A2165" s="518"/>
      <c r="B2165" s="518"/>
      <c r="C2165" s="23" t="s">
        <v>516</v>
      </c>
      <c r="D2165" s="24">
        <v>4</v>
      </c>
      <c r="E2165" s="25">
        <v>989.84</v>
      </c>
    </row>
    <row r="2166" spans="1:7">
      <c r="A2166" s="518"/>
      <c r="B2166" s="518"/>
      <c r="C2166" s="23" t="s">
        <v>439</v>
      </c>
      <c r="D2166" s="24">
        <v>3</v>
      </c>
      <c r="E2166" s="25">
        <v>2708.2200000000003</v>
      </c>
    </row>
    <row r="2167" spans="1:7">
      <c r="A2167" s="518"/>
      <c r="B2167" s="518"/>
      <c r="C2167" s="23" t="s">
        <v>484</v>
      </c>
      <c r="D2167" s="24">
        <v>1</v>
      </c>
      <c r="E2167" s="25">
        <v>755.18000000000006</v>
      </c>
    </row>
    <row r="2168" spans="1:7">
      <c r="A2168" s="518"/>
      <c r="B2168" s="518"/>
      <c r="C2168" s="23" t="s">
        <v>447</v>
      </c>
      <c r="D2168" s="24">
        <v>1</v>
      </c>
      <c r="E2168" s="25">
        <v>695.24</v>
      </c>
    </row>
    <row r="2169" spans="1:7">
      <c r="A2169" s="518"/>
      <c r="B2169" s="518"/>
      <c r="C2169" s="23" t="s">
        <v>507</v>
      </c>
      <c r="D2169" s="24">
        <v>1</v>
      </c>
      <c r="E2169" s="25">
        <v>515.12</v>
      </c>
    </row>
    <row r="2170" spans="1:7">
      <c r="A2170" s="518"/>
      <c r="B2170" s="518"/>
      <c r="C2170" s="23" t="s">
        <v>474</v>
      </c>
      <c r="D2170" s="24">
        <v>3</v>
      </c>
      <c r="E2170" s="25">
        <v>3492.24</v>
      </c>
    </row>
    <row r="2171" spans="1:7">
      <c r="A2171" s="518"/>
      <c r="B2171" s="518"/>
      <c r="C2171" s="23" t="s">
        <v>540</v>
      </c>
      <c r="D2171" s="24">
        <v>3</v>
      </c>
      <c r="E2171" s="25">
        <v>2900.2200000000003</v>
      </c>
    </row>
    <row r="2172" spans="1:7">
      <c r="A2172" s="518"/>
      <c r="B2172" s="519"/>
      <c r="C2172" s="23" t="s">
        <v>430</v>
      </c>
      <c r="D2172" s="24">
        <v>2</v>
      </c>
      <c r="E2172" s="25">
        <v>612.94000000000005</v>
      </c>
    </row>
    <row r="2173" spans="1:7">
      <c r="A2173" s="518"/>
      <c r="B2173" s="513" t="s">
        <v>788</v>
      </c>
      <c r="C2173" s="514"/>
      <c r="D2173" s="21">
        <v>107</v>
      </c>
      <c r="E2173" s="29">
        <v>62302.23000000001</v>
      </c>
    </row>
    <row r="2174" spans="1:7">
      <c r="A2174" s="518"/>
      <c r="B2174" s="45" t="s">
        <v>789</v>
      </c>
      <c r="C2174" s="89" t="s">
        <v>548</v>
      </c>
      <c r="D2174" s="27">
        <v>1</v>
      </c>
      <c r="E2174" s="28">
        <v>90</v>
      </c>
    </row>
    <row r="2175" spans="1:7">
      <c r="A2175" s="518"/>
      <c r="B2175" s="513" t="s">
        <v>790</v>
      </c>
      <c r="C2175" s="514"/>
      <c r="D2175" s="21">
        <v>1</v>
      </c>
      <c r="E2175" s="29">
        <f>E2174</f>
        <v>90</v>
      </c>
      <c r="G2175" s="88"/>
    </row>
    <row r="2176" spans="1:7">
      <c r="A2176" s="518"/>
      <c r="B2176" s="517" t="s">
        <v>283</v>
      </c>
      <c r="C2176" s="23" t="s">
        <v>466</v>
      </c>
      <c r="D2176" s="24">
        <v>1</v>
      </c>
      <c r="E2176" s="25">
        <v>2309.6799999999998</v>
      </c>
    </row>
    <row r="2177" spans="1:5">
      <c r="A2177" s="518"/>
      <c r="B2177" s="518"/>
      <c r="C2177" s="23" t="s">
        <v>491</v>
      </c>
      <c r="D2177" s="86">
        <v>205</v>
      </c>
      <c r="E2177" s="87">
        <v>131815</v>
      </c>
    </row>
    <row r="2178" spans="1:5">
      <c r="A2178" s="518"/>
      <c r="B2178" s="518"/>
      <c r="C2178" s="23" t="s">
        <v>427</v>
      </c>
      <c r="D2178" s="24">
        <v>6</v>
      </c>
      <c r="E2178" s="25">
        <v>12020.52</v>
      </c>
    </row>
    <row r="2179" spans="1:5">
      <c r="A2179" s="518"/>
      <c r="B2179" s="519"/>
      <c r="C2179" s="23" t="s">
        <v>429</v>
      </c>
      <c r="D2179" s="24">
        <v>1</v>
      </c>
      <c r="E2179" s="25">
        <v>513.94000000000005</v>
      </c>
    </row>
    <row r="2180" spans="1:5">
      <c r="A2180" s="518"/>
      <c r="B2180" s="513" t="s">
        <v>791</v>
      </c>
      <c r="C2180" s="514"/>
      <c r="D2180" s="21">
        <v>213</v>
      </c>
      <c r="E2180" s="29">
        <v>146659.13999999998</v>
      </c>
    </row>
    <row r="2181" spans="1:5">
      <c r="A2181" s="518"/>
      <c r="B2181" s="517" t="s">
        <v>285</v>
      </c>
      <c r="C2181" s="23" t="s">
        <v>463</v>
      </c>
      <c r="D2181" s="24">
        <v>1</v>
      </c>
      <c r="E2181" s="25">
        <v>696.36</v>
      </c>
    </row>
    <row r="2182" spans="1:5">
      <c r="A2182" s="518"/>
      <c r="B2182" s="518"/>
      <c r="C2182" s="23" t="s">
        <v>418</v>
      </c>
      <c r="D2182" s="24">
        <v>10</v>
      </c>
      <c r="E2182" s="25">
        <v>6131.4000000000005</v>
      </c>
    </row>
    <row r="2183" spans="1:5">
      <c r="A2183" s="518"/>
      <c r="B2183" s="518"/>
      <c r="C2183" s="23" t="s">
        <v>464</v>
      </c>
      <c r="D2183" s="24">
        <v>53</v>
      </c>
      <c r="E2183" s="25">
        <v>35745.319999999985</v>
      </c>
    </row>
    <row r="2184" spans="1:5">
      <c r="A2184" s="518"/>
      <c r="B2184" s="518"/>
      <c r="C2184" s="23" t="s">
        <v>792</v>
      </c>
      <c r="D2184" s="24">
        <v>1</v>
      </c>
      <c r="E2184" s="25">
        <v>316.48</v>
      </c>
    </row>
    <row r="2185" spans="1:5">
      <c r="A2185" s="518"/>
      <c r="B2185" s="518"/>
      <c r="C2185" s="23" t="s">
        <v>567</v>
      </c>
      <c r="D2185" s="24">
        <v>1</v>
      </c>
      <c r="E2185" s="25">
        <v>3141.32</v>
      </c>
    </row>
    <row r="2186" spans="1:5">
      <c r="A2186" s="518"/>
      <c r="B2186" s="518"/>
      <c r="C2186" s="23" t="s">
        <v>419</v>
      </c>
      <c r="D2186" s="24">
        <v>15</v>
      </c>
      <c r="E2186" s="25">
        <v>20873.100000000006</v>
      </c>
    </row>
    <row r="2187" spans="1:5">
      <c r="A2187" s="518"/>
      <c r="B2187" s="518"/>
      <c r="C2187" s="23" t="s">
        <v>457</v>
      </c>
      <c r="D2187" s="24">
        <v>1</v>
      </c>
      <c r="E2187" s="25">
        <v>472.43</v>
      </c>
    </row>
    <row r="2188" spans="1:5">
      <c r="A2188" s="518"/>
      <c r="B2188" s="518"/>
      <c r="C2188" s="23" t="s">
        <v>622</v>
      </c>
      <c r="D2188" s="24">
        <v>3</v>
      </c>
      <c r="E2188" s="25">
        <v>2237.7600000000002</v>
      </c>
    </row>
    <row r="2189" spans="1:5">
      <c r="A2189" s="518"/>
      <c r="B2189" s="518"/>
      <c r="C2189" s="23" t="s">
        <v>793</v>
      </c>
      <c r="D2189" s="24">
        <v>1</v>
      </c>
      <c r="E2189" s="25">
        <v>212.09</v>
      </c>
    </row>
    <row r="2190" spans="1:5">
      <c r="A2190" s="518"/>
      <c r="B2190" s="518"/>
      <c r="C2190" s="23" t="s">
        <v>549</v>
      </c>
      <c r="D2190" s="24">
        <v>1</v>
      </c>
      <c r="E2190" s="25">
        <v>402.85</v>
      </c>
    </row>
    <row r="2191" spans="1:5">
      <c r="A2191" s="518"/>
      <c r="B2191" s="518"/>
      <c r="C2191" s="23" t="s">
        <v>483</v>
      </c>
      <c r="D2191" s="86">
        <v>131</v>
      </c>
      <c r="E2191" s="87">
        <v>58033</v>
      </c>
    </row>
    <row r="2192" spans="1:5">
      <c r="A2192" s="518"/>
      <c r="B2192" s="518"/>
      <c r="C2192" s="23" t="s">
        <v>420</v>
      </c>
      <c r="D2192" s="24">
        <v>2</v>
      </c>
      <c r="E2192" s="25">
        <v>1263.76</v>
      </c>
    </row>
    <row r="2193" spans="1:5">
      <c r="A2193" s="518"/>
      <c r="B2193" s="518"/>
      <c r="C2193" s="23" t="s">
        <v>422</v>
      </c>
      <c r="D2193" s="24">
        <v>1</v>
      </c>
      <c r="E2193" s="25">
        <v>891.02</v>
      </c>
    </row>
    <row r="2194" spans="1:5">
      <c r="A2194" s="518"/>
      <c r="B2194" s="518"/>
      <c r="C2194" s="23" t="s">
        <v>423</v>
      </c>
      <c r="D2194" s="24">
        <v>27</v>
      </c>
      <c r="E2194" s="25">
        <v>24844.32</v>
      </c>
    </row>
    <row r="2195" spans="1:5">
      <c r="A2195" s="518"/>
      <c r="B2195" s="518"/>
      <c r="C2195" s="23" t="s">
        <v>425</v>
      </c>
      <c r="D2195" s="24">
        <v>6</v>
      </c>
      <c r="E2195" s="25">
        <v>2034.12</v>
      </c>
    </row>
    <row r="2196" spans="1:5">
      <c r="A2196" s="518"/>
      <c r="B2196" s="518"/>
      <c r="C2196" s="23" t="s">
        <v>455</v>
      </c>
      <c r="D2196" s="24">
        <v>4</v>
      </c>
      <c r="E2196" s="25">
        <v>1752.96</v>
      </c>
    </row>
    <row r="2197" spans="1:5">
      <c r="A2197" s="518"/>
      <c r="B2197" s="518"/>
      <c r="C2197" s="23" t="s">
        <v>427</v>
      </c>
      <c r="D2197" s="24">
        <v>29</v>
      </c>
      <c r="E2197" s="25">
        <v>58099.179999999964</v>
      </c>
    </row>
    <row r="2198" spans="1:5">
      <c r="A2198" s="518"/>
      <c r="B2198" s="518"/>
      <c r="C2198" s="23" t="s">
        <v>568</v>
      </c>
      <c r="D2198" s="24">
        <v>2</v>
      </c>
      <c r="E2198" s="25">
        <v>411.06</v>
      </c>
    </row>
    <row r="2199" spans="1:5">
      <c r="A2199" s="518"/>
      <c r="B2199" s="518"/>
      <c r="C2199" s="23" t="s">
        <v>444</v>
      </c>
      <c r="D2199" s="24">
        <v>3</v>
      </c>
      <c r="E2199" s="25">
        <v>3473.34</v>
      </c>
    </row>
    <row r="2200" spans="1:5">
      <c r="A2200" s="518"/>
      <c r="B2200" s="518"/>
      <c r="C2200" s="23" t="s">
        <v>580</v>
      </c>
      <c r="D2200" s="24">
        <v>2</v>
      </c>
      <c r="E2200" s="25">
        <v>6408.72</v>
      </c>
    </row>
    <row r="2201" spans="1:5">
      <c r="A2201" s="518"/>
      <c r="B2201" s="518"/>
      <c r="C2201" s="23" t="s">
        <v>612</v>
      </c>
      <c r="D2201" s="24">
        <v>1</v>
      </c>
      <c r="E2201" s="25">
        <v>3204.36</v>
      </c>
    </row>
    <row r="2202" spans="1:5">
      <c r="A2202" s="518"/>
      <c r="B2202" s="518"/>
      <c r="C2202" s="23" t="s">
        <v>445</v>
      </c>
      <c r="D2202" s="24">
        <v>2</v>
      </c>
      <c r="E2202" s="25">
        <v>2378.7200000000003</v>
      </c>
    </row>
    <row r="2203" spans="1:5">
      <c r="A2203" s="518"/>
      <c r="B2203" s="518"/>
      <c r="C2203" s="23" t="s">
        <v>479</v>
      </c>
      <c r="D2203" s="24">
        <v>1</v>
      </c>
      <c r="E2203" s="25">
        <v>372.53999999999996</v>
      </c>
    </row>
    <row r="2204" spans="1:5">
      <c r="A2204" s="518"/>
      <c r="B2204" s="518"/>
      <c r="C2204" s="23" t="s">
        <v>651</v>
      </c>
      <c r="D2204" s="24">
        <v>1</v>
      </c>
      <c r="E2204" s="25">
        <v>241.15</v>
      </c>
    </row>
    <row r="2205" spans="1:5">
      <c r="A2205" s="518"/>
      <c r="B2205" s="518"/>
      <c r="C2205" s="23" t="s">
        <v>446</v>
      </c>
      <c r="D2205" s="24">
        <v>1</v>
      </c>
      <c r="E2205" s="25">
        <v>702.7</v>
      </c>
    </row>
    <row r="2206" spans="1:5">
      <c r="A2206" s="518"/>
      <c r="B2206" s="518"/>
      <c r="C2206" s="23" t="s">
        <v>778</v>
      </c>
      <c r="D2206" s="24">
        <v>4</v>
      </c>
      <c r="E2206" s="25">
        <v>6541.08</v>
      </c>
    </row>
    <row r="2207" spans="1:5">
      <c r="A2207" s="518"/>
      <c r="B2207" s="518"/>
      <c r="C2207" s="23" t="s">
        <v>614</v>
      </c>
      <c r="D2207" s="24">
        <v>1</v>
      </c>
      <c r="E2207" s="25">
        <v>664.52</v>
      </c>
    </row>
    <row r="2208" spans="1:5">
      <c r="A2208" s="518"/>
      <c r="B2208" s="518"/>
      <c r="C2208" s="23" t="s">
        <v>507</v>
      </c>
      <c r="D2208" s="24">
        <v>6</v>
      </c>
      <c r="E2208" s="25">
        <v>3090.72</v>
      </c>
    </row>
    <row r="2209" spans="1:5">
      <c r="A2209" s="518"/>
      <c r="B2209" s="519"/>
      <c r="C2209" s="23" t="s">
        <v>474</v>
      </c>
      <c r="D2209" s="24">
        <v>1</v>
      </c>
      <c r="E2209" s="25">
        <v>1164.08</v>
      </c>
    </row>
    <row r="2210" spans="1:5">
      <c r="A2210" s="519"/>
      <c r="B2210" s="513" t="s">
        <v>794</v>
      </c>
      <c r="C2210" s="514"/>
      <c r="D2210" s="21">
        <v>312</v>
      </c>
      <c r="E2210" s="29">
        <v>245800.4599999999</v>
      </c>
    </row>
    <row r="2211" spans="1:5">
      <c r="A2211" s="513" t="s">
        <v>293</v>
      </c>
      <c r="B2211" s="527"/>
      <c r="C2211" s="514"/>
      <c r="D2211" s="21">
        <v>661</v>
      </c>
      <c r="E2211" s="29">
        <v>477291.22</v>
      </c>
    </row>
    <row r="2212" spans="1:5">
      <c r="A2212" s="517" t="s">
        <v>294</v>
      </c>
      <c r="B2212" s="517" t="s">
        <v>302</v>
      </c>
      <c r="C2212" s="23" t="s">
        <v>557</v>
      </c>
      <c r="D2212" s="24">
        <v>1</v>
      </c>
      <c r="E2212" s="25">
        <v>449.20000000000005</v>
      </c>
    </row>
    <row r="2213" spans="1:5">
      <c r="A2213" s="518"/>
      <c r="B2213" s="518"/>
      <c r="C2213" s="23" t="s">
        <v>435</v>
      </c>
      <c r="D2213" s="24">
        <v>1</v>
      </c>
      <c r="E2213" s="25">
        <v>372.53999999999996</v>
      </c>
    </row>
    <row r="2214" spans="1:5">
      <c r="A2214" s="518"/>
      <c r="B2214" s="518"/>
      <c r="C2214" s="23" t="s">
        <v>483</v>
      </c>
      <c r="D2214" s="86">
        <v>18</v>
      </c>
      <c r="E2214" s="87">
        <v>7974</v>
      </c>
    </row>
    <row r="2215" spans="1:5">
      <c r="A2215" s="518"/>
      <c r="B2215" s="518"/>
      <c r="C2215" s="23" t="s">
        <v>424</v>
      </c>
      <c r="D2215" s="24">
        <v>11</v>
      </c>
      <c r="E2215" s="25">
        <v>13948.659999999996</v>
      </c>
    </row>
    <row r="2216" spans="1:5">
      <c r="A2216" s="518"/>
      <c r="B2216" s="518"/>
      <c r="C2216" s="23" t="s">
        <v>426</v>
      </c>
      <c r="D2216" s="24">
        <v>1</v>
      </c>
      <c r="E2216" s="25">
        <v>1057.8800000000001</v>
      </c>
    </row>
    <row r="2217" spans="1:5">
      <c r="A2217" s="518"/>
      <c r="B2217" s="518"/>
      <c r="C2217" s="23" t="s">
        <v>454</v>
      </c>
      <c r="D2217" s="24">
        <v>2</v>
      </c>
      <c r="E2217" s="25">
        <v>1019.72</v>
      </c>
    </row>
    <row r="2218" spans="1:5">
      <c r="A2218" s="518"/>
      <c r="B2218" s="518"/>
      <c r="C2218" s="23" t="s">
        <v>455</v>
      </c>
      <c r="D2218" s="24">
        <v>4</v>
      </c>
      <c r="E2218" s="25">
        <v>1752.96</v>
      </c>
    </row>
    <row r="2219" spans="1:5">
      <c r="A2219" s="518"/>
      <c r="B2219" s="518"/>
      <c r="C2219" s="23" t="s">
        <v>552</v>
      </c>
      <c r="D2219" s="24">
        <v>2</v>
      </c>
      <c r="E2219" s="25">
        <v>931.18000000000006</v>
      </c>
    </row>
    <row r="2220" spans="1:5">
      <c r="A2220" s="518"/>
      <c r="B2220" s="518"/>
      <c r="C2220" s="23" t="s">
        <v>429</v>
      </c>
      <c r="D2220" s="24">
        <v>1</v>
      </c>
      <c r="E2220" s="25">
        <v>513.94000000000005</v>
      </c>
    </row>
    <row r="2221" spans="1:5">
      <c r="A2221" s="518"/>
      <c r="B2221" s="518"/>
      <c r="C2221" s="23" t="s">
        <v>585</v>
      </c>
      <c r="D2221" s="24">
        <v>1</v>
      </c>
      <c r="E2221" s="25">
        <v>119.35</v>
      </c>
    </row>
    <row r="2222" spans="1:5">
      <c r="A2222" s="518"/>
      <c r="B2222" s="518"/>
      <c r="C2222" s="23" t="s">
        <v>474</v>
      </c>
      <c r="D2222" s="24">
        <v>1</v>
      </c>
      <c r="E2222" s="25">
        <v>1164.08</v>
      </c>
    </row>
    <row r="2223" spans="1:5">
      <c r="A2223" s="518"/>
      <c r="B2223" s="518"/>
      <c r="C2223" s="23" t="s">
        <v>540</v>
      </c>
      <c r="D2223" s="24">
        <v>1</v>
      </c>
      <c r="E2223" s="25">
        <v>966.74</v>
      </c>
    </row>
    <row r="2224" spans="1:5">
      <c r="A2224" s="518"/>
      <c r="B2224" s="519"/>
      <c r="C2224" s="23" t="s">
        <v>430</v>
      </c>
      <c r="D2224" s="24">
        <v>1</v>
      </c>
      <c r="E2224" s="25">
        <v>306.47000000000003</v>
      </c>
    </row>
    <row r="2225" spans="1:7">
      <c r="A2225" s="518"/>
      <c r="B2225" s="513" t="s">
        <v>795</v>
      </c>
      <c r="C2225" s="514"/>
      <c r="D2225" s="21">
        <v>45</v>
      </c>
      <c r="E2225" s="29">
        <v>30576.719999999998</v>
      </c>
    </row>
    <row r="2226" spans="1:7">
      <c r="A2226" s="518"/>
      <c r="B2226" s="517" t="s">
        <v>304</v>
      </c>
      <c r="C2226" s="26" t="s">
        <v>463</v>
      </c>
      <c r="D2226" s="27">
        <v>1</v>
      </c>
      <c r="E2226" s="28">
        <v>696.36</v>
      </c>
    </row>
    <row r="2227" spans="1:7">
      <c r="A2227" s="518"/>
      <c r="B2227" s="518"/>
      <c r="C2227" s="26" t="s">
        <v>464</v>
      </c>
      <c r="D2227" s="27">
        <v>1</v>
      </c>
      <c r="E2227" s="28">
        <v>674.44</v>
      </c>
    </row>
    <row r="2228" spans="1:7">
      <c r="A2228" s="518"/>
      <c r="B2228" s="518"/>
      <c r="C2228" s="89" t="s">
        <v>548</v>
      </c>
      <c r="D2228" s="27">
        <v>2</v>
      </c>
      <c r="E2228" s="28">
        <v>180</v>
      </c>
    </row>
    <row r="2229" spans="1:7">
      <c r="A2229" s="518"/>
      <c r="B2229" s="518"/>
      <c r="C2229" s="26" t="s">
        <v>441</v>
      </c>
      <c r="D2229" s="27">
        <v>1</v>
      </c>
      <c r="E2229" s="28">
        <v>45</v>
      </c>
    </row>
    <row r="2230" spans="1:7">
      <c r="A2230" s="518"/>
      <c r="B2230" s="518"/>
      <c r="C2230" s="26" t="s">
        <v>483</v>
      </c>
      <c r="D2230" s="118">
        <v>6</v>
      </c>
      <c r="E2230" s="95">
        <v>2658</v>
      </c>
    </row>
    <row r="2231" spans="1:7">
      <c r="A2231" s="518"/>
      <c r="B2231" s="518"/>
      <c r="C2231" s="26" t="s">
        <v>470</v>
      </c>
      <c r="D2231" s="118">
        <v>1</v>
      </c>
      <c r="E2231" s="95">
        <v>403</v>
      </c>
    </row>
    <row r="2232" spans="1:7">
      <c r="A2232" s="518"/>
      <c r="B2232" s="518"/>
      <c r="C2232" s="26" t="s">
        <v>444</v>
      </c>
      <c r="D2232" s="27">
        <v>1</v>
      </c>
      <c r="E2232" s="28">
        <v>1157.78</v>
      </c>
    </row>
    <row r="2233" spans="1:7">
      <c r="A2233" s="518"/>
      <c r="B2233" s="518"/>
      <c r="C2233" s="26" t="s">
        <v>698</v>
      </c>
      <c r="D2233" s="27">
        <v>2</v>
      </c>
      <c r="E2233" s="28">
        <v>385.2</v>
      </c>
    </row>
    <row r="2234" spans="1:7">
      <c r="A2234" s="518"/>
      <c r="B2234" s="518"/>
      <c r="C2234" s="26" t="s">
        <v>506</v>
      </c>
      <c r="D2234" s="27">
        <v>1</v>
      </c>
      <c r="E2234" s="28">
        <v>201.01999999999998</v>
      </c>
    </row>
    <row r="2235" spans="1:7">
      <c r="A2235" s="518"/>
      <c r="B2235" s="518"/>
      <c r="C2235" s="26" t="s">
        <v>747</v>
      </c>
      <c r="D2235" s="27">
        <v>1</v>
      </c>
      <c r="E2235" s="28">
        <v>222.09</v>
      </c>
    </row>
    <row r="2236" spans="1:7">
      <c r="A2236" s="518"/>
      <c r="B2236" s="518"/>
      <c r="C2236" s="26" t="s">
        <v>474</v>
      </c>
      <c r="D2236" s="27">
        <v>2</v>
      </c>
      <c r="E2236" s="28">
        <v>2328.16</v>
      </c>
    </row>
    <row r="2237" spans="1:7">
      <c r="A2237" s="518"/>
      <c r="B2237" s="519"/>
      <c r="C2237" s="26" t="s">
        <v>540</v>
      </c>
      <c r="D2237" s="27">
        <v>3</v>
      </c>
      <c r="E2237" s="28">
        <v>2900.2200000000003</v>
      </c>
    </row>
    <row r="2238" spans="1:7">
      <c r="A2238" s="518"/>
      <c r="B2238" s="513" t="s">
        <v>796</v>
      </c>
      <c r="C2238" s="514"/>
      <c r="D2238" s="21">
        <v>22</v>
      </c>
      <c r="E2238" s="29">
        <f>SUM(E2226:E2237)</f>
        <v>11851.27</v>
      </c>
      <c r="G2238" s="88"/>
    </row>
    <row r="2239" spans="1:7">
      <c r="A2239" s="518"/>
      <c r="B2239" s="45" t="s">
        <v>305</v>
      </c>
      <c r="C2239" s="23" t="s">
        <v>474</v>
      </c>
      <c r="D2239" s="24">
        <v>2</v>
      </c>
      <c r="E2239" s="25">
        <v>2328.16</v>
      </c>
    </row>
    <row r="2240" spans="1:7">
      <c r="A2240" s="519"/>
      <c r="B2240" s="513" t="s">
        <v>797</v>
      </c>
      <c r="C2240" s="514"/>
      <c r="D2240" s="21">
        <v>2</v>
      </c>
      <c r="E2240" s="29">
        <v>2328.16</v>
      </c>
    </row>
    <row r="2241" spans="1:5">
      <c r="A2241" s="513" t="s">
        <v>308</v>
      </c>
      <c r="B2241" s="527"/>
      <c r="C2241" s="514"/>
      <c r="D2241" s="21">
        <v>69</v>
      </c>
      <c r="E2241" s="29">
        <v>44666.149999999994</v>
      </c>
    </row>
    <row r="2242" spans="1:5">
      <c r="A2242" s="517" t="s">
        <v>309</v>
      </c>
      <c r="B2242" s="517" t="s">
        <v>314</v>
      </c>
      <c r="C2242" s="23" t="s">
        <v>463</v>
      </c>
      <c r="D2242" s="24">
        <v>1</v>
      </c>
      <c r="E2242" s="25">
        <v>696.36</v>
      </c>
    </row>
    <row r="2243" spans="1:5">
      <c r="A2243" s="518"/>
      <c r="B2243" s="518"/>
      <c r="C2243" s="23" t="s">
        <v>419</v>
      </c>
      <c r="D2243" s="24">
        <v>1</v>
      </c>
      <c r="E2243" s="25">
        <v>1391.54</v>
      </c>
    </row>
    <row r="2244" spans="1:5">
      <c r="A2244" s="518"/>
      <c r="B2244" s="518"/>
      <c r="C2244" s="23" t="s">
        <v>457</v>
      </c>
      <c r="D2244" s="24">
        <v>1</v>
      </c>
      <c r="E2244" s="25">
        <v>472.43</v>
      </c>
    </row>
    <row r="2245" spans="1:5">
      <c r="A2245" s="518"/>
      <c r="B2245" s="518"/>
      <c r="C2245" s="23" t="s">
        <v>467</v>
      </c>
      <c r="D2245" s="24">
        <v>4</v>
      </c>
      <c r="E2245" s="25">
        <v>1490.1599999999999</v>
      </c>
    </row>
    <row r="2246" spans="1:5">
      <c r="A2246" s="518"/>
      <c r="B2246" s="518"/>
      <c r="C2246" s="23" t="s">
        <v>719</v>
      </c>
      <c r="D2246" s="24">
        <v>1</v>
      </c>
      <c r="E2246" s="25">
        <v>137.38</v>
      </c>
    </row>
    <row r="2247" spans="1:5">
      <c r="A2247" s="518"/>
      <c r="B2247" s="518"/>
      <c r="C2247" s="23" t="s">
        <v>435</v>
      </c>
      <c r="D2247" s="24">
        <v>1</v>
      </c>
      <c r="E2247" s="25">
        <v>372.53999999999996</v>
      </c>
    </row>
    <row r="2248" spans="1:5">
      <c r="A2248" s="518"/>
      <c r="B2248" s="518"/>
      <c r="C2248" s="23" t="s">
        <v>420</v>
      </c>
      <c r="D2248" s="24">
        <v>5</v>
      </c>
      <c r="E2248" s="25">
        <v>3159.4</v>
      </c>
    </row>
    <row r="2249" spans="1:5">
      <c r="A2249" s="518"/>
      <c r="B2249" s="518"/>
      <c r="C2249" s="23" t="s">
        <v>436</v>
      </c>
      <c r="D2249" s="24">
        <v>11</v>
      </c>
      <c r="E2249" s="25">
        <v>9372.4399999999987</v>
      </c>
    </row>
    <row r="2250" spans="1:5">
      <c r="A2250" s="518"/>
      <c r="B2250" s="518"/>
      <c r="C2250" s="23" t="s">
        <v>438</v>
      </c>
      <c r="D2250" s="24">
        <v>5</v>
      </c>
      <c r="E2250" s="25">
        <v>2730.2</v>
      </c>
    </row>
    <row r="2251" spans="1:5">
      <c r="A2251" s="518"/>
      <c r="B2251" s="518"/>
      <c r="C2251" s="23" t="s">
        <v>424</v>
      </c>
      <c r="D2251" s="24">
        <v>3</v>
      </c>
      <c r="E2251" s="25">
        <v>3804.18</v>
      </c>
    </row>
    <row r="2252" spans="1:5">
      <c r="A2252" s="518"/>
      <c r="B2252" s="518"/>
      <c r="C2252" s="23" t="s">
        <v>425</v>
      </c>
      <c r="D2252" s="24">
        <v>13</v>
      </c>
      <c r="E2252" s="25">
        <v>4407.26</v>
      </c>
    </row>
    <row r="2253" spans="1:5">
      <c r="A2253" s="518"/>
      <c r="B2253" s="518"/>
      <c r="C2253" s="23" t="s">
        <v>426</v>
      </c>
      <c r="D2253" s="24">
        <v>12</v>
      </c>
      <c r="E2253" s="25">
        <v>12694.560000000005</v>
      </c>
    </row>
    <row r="2254" spans="1:5">
      <c r="A2254" s="518"/>
      <c r="B2254" s="518"/>
      <c r="C2254" s="23" t="s">
        <v>444</v>
      </c>
      <c r="D2254" s="24">
        <v>1</v>
      </c>
      <c r="E2254" s="25">
        <v>1157.78</v>
      </c>
    </row>
    <row r="2255" spans="1:5">
      <c r="A2255" s="518"/>
      <c r="B2255" s="518"/>
      <c r="C2255" s="23" t="s">
        <v>439</v>
      </c>
      <c r="D2255" s="24">
        <v>1</v>
      </c>
      <c r="E2255" s="25">
        <v>902.74</v>
      </c>
    </row>
    <row r="2256" spans="1:5">
      <c r="A2256" s="518"/>
      <c r="B2256" s="519"/>
      <c r="C2256" s="23" t="s">
        <v>430</v>
      </c>
      <c r="D2256" s="24">
        <v>1</v>
      </c>
      <c r="E2256" s="25">
        <v>306.47000000000003</v>
      </c>
    </row>
    <row r="2257" spans="1:5">
      <c r="A2257" s="518"/>
      <c r="B2257" s="513" t="s">
        <v>798</v>
      </c>
      <c r="C2257" s="514"/>
      <c r="D2257" s="21">
        <v>61</v>
      </c>
      <c r="E2257" s="29">
        <v>43095.44</v>
      </c>
    </row>
    <row r="2258" spans="1:5">
      <c r="A2258" s="518"/>
      <c r="B2258" s="517" t="s">
        <v>318</v>
      </c>
      <c r="C2258" s="23" t="s">
        <v>418</v>
      </c>
      <c r="D2258" s="24">
        <v>1</v>
      </c>
      <c r="E2258" s="25">
        <v>613.14</v>
      </c>
    </row>
    <row r="2259" spans="1:5">
      <c r="A2259" s="518"/>
      <c r="B2259" s="518"/>
      <c r="C2259" s="23" t="s">
        <v>799</v>
      </c>
      <c r="D2259" s="24">
        <v>1</v>
      </c>
      <c r="E2259" s="25">
        <v>241.43</v>
      </c>
    </row>
    <row r="2260" spans="1:5">
      <c r="A2260" s="518"/>
      <c r="B2260" s="518"/>
      <c r="C2260" s="23" t="s">
        <v>580</v>
      </c>
      <c r="D2260" s="24">
        <v>1</v>
      </c>
      <c r="E2260" s="25">
        <v>3204.36</v>
      </c>
    </row>
    <row r="2261" spans="1:5">
      <c r="A2261" s="518"/>
      <c r="B2261" s="519"/>
      <c r="C2261" s="23" t="s">
        <v>612</v>
      </c>
      <c r="D2261" s="24">
        <v>1</v>
      </c>
      <c r="E2261" s="25">
        <v>3204.36</v>
      </c>
    </row>
    <row r="2262" spans="1:5">
      <c r="A2262" s="519"/>
      <c r="B2262" s="513" t="s">
        <v>800</v>
      </c>
      <c r="C2262" s="514"/>
      <c r="D2262" s="21">
        <v>4</v>
      </c>
      <c r="E2262" s="29">
        <v>7263.2900000000009</v>
      </c>
    </row>
    <row r="2263" spans="1:5">
      <c r="A2263" s="513" t="s">
        <v>321</v>
      </c>
      <c r="B2263" s="527"/>
      <c r="C2263" s="514"/>
      <c r="D2263" s="21">
        <v>65</v>
      </c>
      <c r="E2263" s="29">
        <v>50358.73</v>
      </c>
    </row>
    <row r="2264" spans="1:5">
      <c r="A2264" s="517" t="s">
        <v>322</v>
      </c>
      <c r="B2264" s="517" t="s">
        <v>323</v>
      </c>
      <c r="C2264" s="23" t="s">
        <v>419</v>
      </c>
      <c r="D2264" s="24">
        <v>9</v>
      </c>
      <c r="E2264" s="25">
        <v>12523.86</v>
      </c>
    </row>
    <row r="2265" spans="1:5">
      <c r="A2265" s="518"/>
      <c r="B2265" s="518"/>
      <c r="C2265" s="23" t="s">
        <v>449</v>
      </c>
      <c r="D2265" s="24">
        <v>6</v>
      </c>
      <c r="E2265" s="25">
        <v>8316.6</v>
      </c>
    </row>
    <row r="2266" spans="1:5">
      <c r="A2266" s="518"/>
      <c r="B2266" s="518"/>
      <c r="C2266" s="23" t="s">
        <v>483</v>
      </c>
      <c r="D2266" s="86">
        <v>1</v>
      </c>
      <c r="E2266" s="87">
        <v>443</v>
      </c>
    </row>
    <row r="2267" spans="1:5">
      <c r="A2267" s="518"/>
      <c r="B2267" s="518"/>
      <c r="C2267" s="23" t="s">
        <v>491</v>
      </c>
      <c r="D2267" s="86">
        <v>54</v>
      </c>
      <c r="E2267" s="87">
        <v>34722</v>
      </c>
    </row>
    <row r="2268" spans="1:5">
      <c r="A2268" s="518"/>
      <c r="B2268" s="518"/>
      <c r="C2268" s="23" t="s">
        <v>433</v>
      </c>
      <c r="D2268" s="24">
        <v>2</v>
      </c>
      <c r="E2268" s="25">
        <v>2239.48</v>
      </c>
    </row>
    <row r="2269" spans="1:5">
      <c r="A2269" s="518"/>
      <c r="B2269" s="518"/>
      <c r="C2269" s="23" t="s">
        <v>422</v>
      </c>
      <c r="D2269" s="24">
        <v>4</v>
      </c>
      <c r="E2269" s="25">
        <v>3564.08</v>
      </c>
    </row>
    <row r="2270" spans="1:5">
      <c r="A2270" s="518"/>
      <c r="B2270" s="518"/>
      <c r="C2270" s="23" t="s">
        <v>437</v>
      </c>
      <c r="D2270" s="24">
        <v>4</v>
      </c>
      <c r="E2270" s="25">
        <v>3479.92</v>
      </c>
    </row>
    <row r="2271" spans="1:5">
      <c r="A2271" s="518"/>
      <c r="B2271" s="518"/>
      <c r="C2271" s="23" t="s">
        <v>424</v>
      </c>
      <c r="D2271" s="24">
        <v>6</v>
      </c>
      <c r="E2271" s="25">
        <v>7608.3599999999988</v>
      </c>
    </row>
    <row r="2272" spans="1:5">
      <c r="A2272" s="518"/>
      <c r="B2272" s="518"/>
      <c r="C2272" s="23" t="s">
        <v>426</v>
      </c>
      <c r="D2272" s="24">
        <v>3</v>
      </c>
      <c r="E2272" s="25">
        <v>3173.6400000000003</v>
      </c>
    </row>
    <row r="2273" spans="1:5">
      <c r="A2273" s="518"/>
      <c r="B2273" s="518"/>
      <c r="C2273" s="23" t="s">
        <v>453</v>
      </c>
      <c r="D2273" s="24">
        <v>2</v>
      </c>
      <c r="E2273" s="25">
        <v>1749.8400000000001</v>
      </c>
    </row>
    <row r="2274" spans="1:5">
      <c r="A2274" s="518"/>
      <c r="B2274" s="519"/>
      <c r="C2274" s="23" t="s">
        <v>481</v>
      </c>
      <c r="D2274" s="24">
        <v>1</v>
      </c>
      <c r="E2274" s="25">
        <v>513.33999999999992</v>
      </c>
    </row>
    <row r="2275" spans="1:5">
      <c r="A2275" s="518"/>
      <c r="B2275" s="513" t="s">
        <v>801</v>
      </c>
      <c r="C2275" s="514"/>
      <c r="D2275" s="21">
        <v>92</v>
      </c>
      <c r="E2275" s="29">
        <v>78334.12</v>
      </c>
    </row>
    <row r="2276" spans="1:5">
      <c r="A2276" s="518"/>
      <c r="B2276" s="45" t="s">
        <v>324</v>
      </c>
      <c r="C2276" s="23" t="s">
        <v>437</v>
      </c>
      <c r="D2276" s="24">
        <v>1</v>
      </c>
      <c r="E2276" s="25">
        <v>869.98</v>
      </c>
    </row>
    <row r="2277" spans="1:5">
      <c r="A2277" s="518"/>
      <c r="B2277" s="513" t="s">
        <v>802</v>
      </c>
      <c r="C2277" s="514"/>
      <c r="D2277" s="21">
        <v>1</v>
      </c>
      <c r="E2277" s="29">
        <v>869.98</v>
      </c>
    </row>
    <row r="2278" spans="1:5">
      <c r="A2278" s="518"/>
      <c r="B2278" s="517" t="s">
        <v>325</v>
      </c>
      <c r="C2278" s="23" t="s">
        <v>463</v>
      </c>
      <c r="D2278" s="24">
        <v>4</v>
      </c>
      <c r="E2278" s="25">
        <v>2785.44</v>
      </c>
    </row>
    <row r="2279" spans="1:5">
      <c r="A2279" s="518"/>
      <c r="B2279" s="518"/>
      <c r="C2279" s="23" t="s">
        <v>418</v>
      </c>
      <c r="D2279" s="24">
        <v>2</v>
      </c>
      <c r="E2279" s="25">
        <v>1226.28</v>
      </c>
    </row>
    <row r="2280" spans="1:5">
      <c r="A2280" s="518"/>
      <c r="B2280" s="518"/>
      <c r="C2280" s="23" t="s">
        <v>464</v>
      </c>
      <c r="D2280" s="24">
        <v>1</v>
      </c>
      <c r="E2280" s="25">
        <v>674.44</v>
      </c>
    </row>
    <row r="2281" spans="1:5">
      <c r="A2281" s="518"/>
      <c r="B2281" s="518"/>
      <c r="C2281" s="23" t="s">
        <v>419</v>
      </c>
      <c r="D2281" s="24">
        <v>1</v>
      </c>
      <c r="E2281" s="25">
        <v>1391.54</v>
      </c>
    </row>
    <row r="2282" spans="1:5">
      <c r="A2282" s="518"/>
      <c r="B2282" s="518"/>
      <c r="C2282" s="23" t="s">
        <v>449</v>
      </c>
      <c r="D2282" s="24">
        <v>13</v>
      </c>
      <c r="E2282" s="25">
        <v>18019.3</v>
      </c>
    </row>
    <row r="2283" spans="1:5">
      <c r="A2283" s="518"/>
      <c r="B2283" s="518"/>
      <c r="C2283" s="23" t="s">
        <v>435</v>
      </c>
      <c r="D2283" s="24">
        <v>2</v>
      </c>
      <c r="E2283" s="25">
        <v>745.07999999999993</v>
      </c>
    </row>
    <row r="2284" spans="1:5">
      <c r="A2284" s="518"/>
      <c r="B2284" s="518"/>
      <c r="C2284" s="23" t="s">
        <v>491</v>
      </c>
      <c r="D2284" s="86">
        <v>53</v>
      </c>
      <c r="E2284" s="87">
        <v>34079</v>
      </c>
    </row>
    <row r="2285" spans="1:5">
      <c r="A2285" s="518"/>
      <c r="B2285" s="518"/>
      <c r="C2285" s="23" t="s">
        <v>420</v>
      </c>
      <c r="D2285" s="24">
        <v>6</v>
      </c>
      <c r="E2285" s="25">
        <v>3791.28</v>
      </c>
    </row>
    <row r="2286" spans="1:5">
      <c r="A2286" s="518"/>
      <c r="B2286" s="518"/>
      <c r="C2286" s="23" t="s">
        <v>433</v>
      </c>
      <c r="D2286" s="24">
        <v>1</v>
      </c>
      <c r="E2286" s="25">
        <v>1119.74</v>
      </c>
    </row>
    <row r="2287" spans="1:5">
      <c r="A2287" s="518"/>
      <c r="B2287" s="518"/>
      <c r="C2287" s="23" t="s">
        <v>436</v>
      </c>
      <c r="D2287" s="24">
        <v>7</v>
      </c>
      <c r="E2287" s="25">
        <v>5964.28</v>
      </c>
    </row>
    <row r="2288" spans="1:5">
      <c r="A2288" s="518"/>
      <c r="B2288" s="518"/>
      <c r="C2288" s="23" t="s">
        <v>422</v>
      </c>
      <c r="D2288" s="24">
        <v>9</v>
      </c>
      <c r="E2288" s="25">
        <v>8019.1800000000021</v>
      </c>
    </row>
    <row r="2289" spans="1:5">
      <c r="A2289" s="518"/>
      <c r="B2289" s="518"/>
      <c r="C2289" s="23" t="s">
        <v>437</v>
      </c>
      <c r="D2289" s="24">
        <v>16</v>
      </c>
      <c r="E2289" s="25">
        <v>13919.679999999995</v>
      </c>
    </row>
    <row r="2290" spans="1:5">
      <c r="A2290" s="518"/>
      <c r="B2290" s="518"/>
      <c r="C2290" s="23" t="s">
        <v>438</v>
      </c>
      <c r="D2290" s="24">
        <v>1</v>
      </c>
      <c r="E2290" s="25">
        <v>546.04</v>
      </c>
    </row>
    <row r="2291" spans="1:5">
      <c r="A2291" s="518"/>
      <c r="B2291" s="518"/>
      <c r="C2291" s="23" t="s">
        <v>424</v>
      </c>
      <c r="D2291" s="24">
        <v>6</v>
      </c>
      <c r="E2291" s="25">
        <v>7608.3599999999988</v>
      </c>
    </row>
    <row r="2292" spans="1:5">
      <c r="A2292" s="518"/>
      <c r="B2292" s="518"/>
      <c r="C2292" s="23" t="s">
        <v>425</v>
      </c>
      <c r="D2292" s="24">
        <v>3</v>
      </c>
      <c r="E2292" s="25">
        <v>1017.06</v>
      </c>
    </row>
    <row r="2293" spans="1:5">
      <c r="A2293" s="518"/>
      <c r="B2293" s="518"/>
      <c r="C2293" s="23" t="s">
        <v>426</v>
      </c>
      <c r="D2293" s="24">
        <v>1</v>
      </c>
      <c r="E2293" s="25">
        <v>1057.8800000000001</v>
      </c>
    </row>
    <row r="2294" spans="1:5">
      <c r="A2294" s="518"/>
      <c r="B2294" s="518"/>
      <c r="C2294" s="23" t="s">
        <v>454</v>
      </c>
      <c r="D2294" s="24">
        <v>1</v>
      </c>
      <c r="E2294" s="25">
        <v>509.86</v>
      </c>
    </row>
    <row r="2295" spans="1:5">
      <c r="A2295" s="518"/>
      <c r="B2295" s="518"/>
      <c r="C2295" s="23" t="s">
        <v>533</v>
      </c>
      <c r="D2295" s="24">
        <v>6</v>
      </c>
      <c r="E2295" s="25">
        <v>3085.02</v>
      </c>
    </row>
    <row r="2296" spans="1:5">
      <c r="A2296" s="518"/>
      <c r="B2296" s="518"/>
      <c r="C2296" s="23" t="s">
        <v>455</v>
      </c>
      <c r="D2296" s="24">
        <v>21</v>
      </c>
      <c r="E2296" s="25">
        <v>9203.0399999999972</v>
      </c>
    </row>
    <row r="2297" spans="1:5">
      <c r="A2297" s="518"/>
      <c r="B2297" s="518"/>
      <c r="C2297" s="23" t="s">
        <v>427</v>
      </c>
      <c r="D2297" s="24">
        <v>1</v>
      </c>
      <c r="E2297" s="25">
        <v>2003.42</v>
      </c>
    </row>
    <row r="2298" spans="1:5">
      <c r="A2298" s="518"/>
      <c r="B2298" s="518"/>
      <c r="C2298" s="23" t="s">
        <v>580</v>
      </c>
      <c r="D2298" s="24">
        <v>1</v>
      </c>
      <c r="E2298" s="25">
        <v>3204.36</v>
      </c>
    </row>
    <row r="2299" spans="1:5">
      <c r="A2299" s="518"/>
      <c r="B2299" s="518"/>
      <c r="C2299" s="23" t="s">
        <v>612</v>
      </c>
      <c r="D2299" s="24">
        <v>1</v>
      </c>
      <c r="E2299" s="25">
        <v>3204.36</v>
      </c>
    </row>
    <row r="2300" spans="1:5">
      <c r="A2300" s="518"/>
      <c r="B2300" s="518"/>
      <c r="C2300" s="23" t="s">
        <v>499</v>
      </c>
      <c r="D2300" s="24">
        <v>1</v>
      </c>
      <c r="E2300" s="25">
        <v>91.490000000000009</v>
      </c>
    </row>
    <row r="2301" spans="1:5">
      <c r="A2301" s="518"/>
      <c r="B2301" s="518"/>
      <c r="C2301" s="23" t="s">
        <v>516</v>
      </c>
      <c r="D2301" s="24">
        <v>1</v>
      </c>
      <c r="E2301" s="25">
        <v>247.46</v>
      </c>
    </row>
    <row r="2302" spans="1:5">
      <c r="A2302" s="518"/>
      <c r="B2302" s="518"/>
      <c r="C2302" s="23" t="s">
        <v>439</v>
      </c>
      <c r="D2302" s="24">
        <v>1</v>
      </c>
      <c r="E2302" s="25">
        <v>902.74</v>
      </c>
    </row>
    <row r="2303" spans="1:5">
      <c r="A2303" s="518"/>
      <c r="B2303" s="518"/>
      <c r="C2303" s="23" t="s">
        <v>481</v>
      </c>
      <c r="D2303" s="24">
        <v>1</v>
      </c>
      <c r="E2303" s="25">
        <v>513.33999999999992</v>
      </c>
    </row>
    <row r="2304" spans="1:5">
      <c r="A2304" s="518"/>
      <c r="B2304" s="518"/>
      <c r="C2304" s="23" t="s">
        <v>652</v>
      </c>
      <c r="D2304" s="24">
        <v>2</v>
      </c>
      <c r="E2304" s="25">
        <v>962.98</v>
      </c>
    </row>
    <row r="2305" spans="1:5">
      <c r="A2305" s="518"/>
      <c r="B2305" s="518"/>
      <c r="C2305" s="23" t="s">
        <v>666</v>
      </c>
      <c r="D2305" s="24">
        <v>1</v>
      </c>
      <c r="E2305" s="25">
        <v>555.83000000000004</v>
      </c>
    </row>
    <row r="2306" spans="1:5">
      <c r="A2306" s="518"/>
      <c r="B2306" s="518"/>
      <c r="C2306" s="23" t="s">
        <v>722</v>
      </c>
      <c r="D2306" s="24">
        <v>1</v>
      </c>
      <c r="E2306" s="25">
        <v>284.06</v>
      </c>
    </row>
    <row r="2307" spans="1:5">
      <c r="A2307" s="518"/>
      <c r="B2307" s="518"/>
      <c r="C2307" s="23" t="s">
        <v>474</v>
      </c>
      <c r="D2307" s="24">
        <v>24</v>
      </c>
      <c r="E2307" s="25">
        <v>27937.920000000013</v>
      </c>
    </row>
    <row r="2308" spans="1:5">
      <c r="A2308" s="518"/>
      <c r="B2308" s="518"/>
      <c r="C2308" s="23" t="s">
        <v>540</v>
      </c>
      <c r="D2308" s="24">
        <v>4</v>
      </c>
      <c r="E2308" s="25">
        <v>3866.96</v>
      </c>
    </row>
    <row r="2309" spans="1:5">
      <c r="A2309" s="518"/>
      <c r="B2309" s="519"/>
      <c r="C2309" s="23" t="s">
        <v>430</v>
      </c>
      <c r="D2309" s="24">
        <v>4</v>
      </c>
      <c r="E2309" s="25">
        <v>1225.8800000000001</v>
      </c>
    </row>
    <row r="2310" spans="1:5">
      <c r="A2310" s="518"/>
      <c r="B2310" s="513" t="s">
        <v>803</v>
      </c>
      <c r="C2310" s="514"/>
      <c r="D2310" s="21">
        <v>197</v>
      </c>
      <c r="E2310" s="29">
        <v>159763.30000000002</v>
      </c>
    </row>
    <row r="2311" spans="1:5">
      <c r="A2311" s="518"/>
      <c r="B2311" s="517" t="s">
        <v>326</v>
      </c>
      <c r="C2311" s="23" t="s">
        <v>418</v>
      </c>
      <c r="D2311" s="24">
        <v>4</v>
      </c>
      <c r="E2311" s="25">
        <v>2452.56</v>
      </c>
    </row>
    <row r="2312" spans="1:5">
      <c r="A2312" s="518"/>
      <c r="B2312" s="518"/>
      <c r="C2312" s="23" t="s">
        <v>419</v>
      </c>
      <c r="D2312" s="24">
        <v>1</v>
      </c>
      <c r="E2312" s="25">
        <v>1391.54</v>
      </c>
    </row>
    <row r="2313" spans="1:5">
      <c r="A2313" s="518"/>
      <c r="B2313" s="518"/>
      <c r="C2313" s="23" t="s">
        <v>491</v>
      </c>
      <c r="D2313" s="86">
        <v>22</v>
      </c>
      <c r="E2313" s="87">
        <v>14146</v>
      </c>
    </row>
    <row r="2314" spans="1:5">
      <c r="A2314" s="518"/>
      <c r="B2314" s="518"/>
      <c r="C2314" s="23" t="s">
        <v>422</v>
      </c>
      <c r="D2314" s="24">
        <v>4</v>
      </c>
      <c r="E2314" s="25">
        <v>3564.08</v>
      </c>
    </row>
    <row r="2315" spans="1:5">
      <c r="A2315" s="518"/>
      <c r="B2315" s="518"/>
      <c r="C2315" s="23" t="s">
        <v>437</v>
      </c>
      <c r="D2315" s="24">
        <v>3</v>
      </c>
      <c r="E2315" s="25">
        <v>2609.94</v>
      </c>
    </row>
    <row r="2316" spans="1:5">
      <c r="A2316" s="518"/>
      <c r="B2316" s="518"/>
      <c r="C2316" s="23" t="s">
        <v>425</v>
      </c>
      <c r="D2316" s="24">
        <v>1</v>
      </c>
      <c r="E2316" s="25">
        <v>339.02</v>
      </c>
    </row>
    <row r="2317" spans="1:5">
      <c r="A2317" s="518"/>
      <c r="B2317" s="519"/>
      <c r="C2317" s="23" t="s">
        <v>454</v>
      </c>
      <c r="D2317" s="24">
        <v>1</v>
      </c>
      <c r="E2317" s="25">
        <v>509.86</v>
      </c>
    </row>
    <row r="2318" spans="1:5">
      <c r="A2318" s="518"/>
      <c r="B2318" s="513" t="s">
        <v>804</v>
      </c>
      <c r="C2318" s="514"/>
      <c r="D2318" s="21">
        <v>36</v>
      </c>
      <c r="E2318" s="29">
        <v>25013</v>
      </c>
    </row>
    <row r="2319" spans="1:5">
      <c r="A2319" s="518"/>
      <c r="B2319" s="517" t="s">
        <v>328</v>
      </c>
      <c r="C2319" s="23" t="s">
        <v>437</v>
      </c>
      <c r="D2319" s="24">
        <v>1</v>
      </c>
      <c r="E2319" s="25">
        <v>869.98</v>
      </c>
    </row>
    <row r="2320" spans="1:5">
      <c r="A2320" s="518"/>
      <c r="B2320" s="518"/>
      <c r="C2320" s="23" t="s">
        <v>425</v>
      </c>
      <c r="D2320" s="24">
        <v>5</v>
      </c>
      <c r="E2320" s="25">
        <v>1695.1</v>
      </c>
    </row>
    <row r="2321" spans="1:5">
      <c r="A2321" s="518"/>
      <c r="B2321" s="519"/>
      <c r="C2321" s="23" t="s">
        <v>430</v>
      </c>
      <c r="D2321" s="24">
        <v>1</v>
      </c>
      <c r="E2321" s="25">
        <v>306.47000000000003</v>
      </c>
    </row>
    <row r="2322" spans="1:5">
      <c r="A2322" s="518"/>
      <c r="B2322" s="513" t="s">
        <v>805</v>
      </c>
      <c r="C2322" s="514"/>
      <c r="D2322" s="21">
        <v>7</v>
      </c>
      <c r="E2322" s="29">
        <v>2871.55</v>
      </c>
    </row>
    <row r="2323" spans="1:5">
      <c r="A2323" s="518"/>
      <c r="B2323" s="517" t="s">
        <v>329</v>
      </c>
      <c r="C2323" s="23" t="s">
        <v>418</v>
      </c>
      <c r="D2323" s="24">
        <v>5</v>
      </c>
      <c r="E2323" s="25">
        <v>3065.7</v>
      </c>
    </row>
    <row r="2324" spans="1:5">
      <c r="A2324" s="518"/>
      <c r="B2324" s="518"/>
      <c r="C2324" s="23" t="s">
        <v>419</v>
      </c>
      <c r="D2324" s="24">
        <v>1</v>
      </c>
      <c r="E2324" s="25">
        <v>1391.54</v>
      </c>
    </row>
    <row r="2325" spans="1:5">
      <c r="A2325" s="518"/>
      <c r="B2325" s="518"/>
      <c r="C2325" s="23" t="s">
        <v>449</v>
      </c>
      <c r="D2325" s="24">
        <v>4</v>
      </c>
      <c r="E2325" s="25">
        <v>5544.4</v>
      </c>
    </row>
    <row r="2326" spans="1:5">
      <c r="A2326" s="518"/>
      <c r="B2326" s="518"/>
      <c r="C2326" s="23" t="s">
        <v>457</v>
      </c>
      <c r="D2326" s="24">
        <v>2</v>
      </c>
      <c r="E2326" s="25">
        <v>944.86</v>
      </c>
    </row>
    <row r="2327" spans="1:5">
      <c r="A2327" s="518"/>
      <c r="B2327" s="518"/>
      <c r="C2327" s="23" t="s">
        <v>435</v>
      </c>
      <c r="D2327" s="24">
        <v>1</v>
      </c>
      <c r="E2327" s="25">
        <v>372.53999999999996</v>
      </c>
    </row>
    <row r="2328" spans="1:5">
      <c r="A2328" s="518"/>
      <c r="B2328" s="518"/>
      <c r="C2328" s="23" t="s">
        <v>483</v>
      </c>
      <c r="D2328" s="86">
        <v>30</v>
      </c>
      <c r="E2328" s="87">
        <v>13290</v>
      </c>
    </row>
    <row r="2329" spans="1:5">
      <c r="A2329" s="518"/>
      <c r="B2329" s="518"/>
      <c r="C2329" s="23" t="s">
        <v>470</v>
      </c>
      <c r="D2329" s="86">
        <v>1</v>
      </c>
      <c r="E2329" s="87">
        <v>403</v>
      </c>
    </row>
    <row r="2330" spans="1:5">
      <c r="A2330" s="518"/>
      <c r="B2330" s="518"/>
      <c r="C2330" s="23" t="s">
        <v>436</v>
      </c>
      <c r="D2330" s="24">
        <v>2</v>
      </c>
      <c r="E2330" s="25">
        <v>1704.08</v>
      </c>
    </row>
    <row r="2331" spans="1:5">
      <c r="A2331" s="518"/>
      <c r="B2331" s="518"/>
      <c r="C2331" s="23" t="s">
        <v>422</v>
      </c>
      <c r="D2331" s="24">
        <v>1</v>
      </c>
      <c r="E2331" s="25">
        <v>891.02</v>
      </c>
    </row>
    <row r="2332" spans="1:5">
      <c r="A2332" s="518"/>
      <c r="B2332" s="518"/>
      <c r="C2332" s="23" t="s">
        <v>437</v>
      </c>
      <c r="D2332" s="24">
        <v>2</v>
      </c>
      <c r="E2332" s="25">
        <v>1739.96</v>
      </c>
    </row>
    <row r="2333" spans="1:5">
      <c r="A2333" s="518"/>
      <c r="B2333" s="518"/>
      <c r="C2333" s="23" t="s">
        <v>425</v>
      </c>
      <c r="D2333" s="24">
        <v>12</v>
      </c>
      <c r="E2333" s="25">
        <v>4068.24</v>
      </c>
    </row>
    <row r="2334" spans="1:5">
      <c r="A2334" s="518"/>
      <c r="B2334" s="518"/>
      <c r="C2334" s="23" t="s">
        <v>511</v>
      </c>
      <c r="D2334" s="24">
        <v>2</v>
      </c>
      <c r="E2334" s="25">
        <v>773.74</v>
      </c>
    </row>
    <row r="2335" spans="1:5">
      <c r="A2335" s="518"/>
      <c r="B2335" s="518"/>
      <c r="C2335" s="23" t="s">
        <v>648</v>
      </c>
      <c r="D2335" s="24">
        <v>1</v>
      </c>
      <c r="E2335" s="25">
        <v>1514.26</v>
      </c>
    </row>
    <row r="2336" spans="1:5">
      <c r="A2336" s="518"/>
      <c r="B2336" s="518"/>
      <c r="C2336" s="23" t="s">
        <v>426</v>
      </c>
      <c r="D2336" s="24">
        <v>1</v>
      </c>
      <c r="E2336" s="25">
        <v>1057.8800000000001</v>
      </c>
    </row>
    <row r="2337" spans="1:5">
      <c r="A2337" s="518"/>
      <c r="B2337" s="518"/>
      <c r="C2337" s="23" t="s">
        <v>533</v>
      </c>
      <c r="D2337" s="24">
        <v>1</v>
      </c>
      <c r="E2337" s="25">
        <v>514.16999999999996</v>
      </c>
    </row>
    <row r="2338" spans="1:5">
      <c r="A2338" s="518"/>
      <c r="B2338" s="518"/>
      <c r="C2338" s="23" t="s">
        <v>455</v>
      </c>
      <c r="D2338" s="24">
        <v>1</v>
      </c>
      <c r="E2338" s="25">
        <v>438.24</v>
      </c>
    </row>
    <row r="2339" spans="1:5">
      <c r="A2339" s="518"/>
      <c r="B2339" s="518"/>
      <c r="C2339" s="23" t="s">
        <v>427</v>
      </c>
      <c r="D2339" s="24">
        <v>1</v>
      </c>
      <c r="E2339" s="25">
        <v>2003.42</v>
      </c>
    </row>
    <row r="2340" spans="1:5">
      <c r="A2340" s="518"/>
      <c r="B2340" s="518"/>
      <c r="C2340" s="23" t="s">
        <v>460</v>
      </c>
      <c r="D2340" s="24">
        <v>1</v>
      </c>
      <c r="E2340" s="25">
        <v>1088.4000000000001</v>
      </c>
    </row>
    <row r="2341" spans="1:5">
      <c r="A2341" s="518"/>
      <c r="B2341" s="518"/>
      <c r="C2341" s="23" t="s">
        <v>516</v>
      </c>
      <c r="D2341" s="24">
        <v>1</v>
      </c>
      <c r="E2341" s="25">
        <v>247.46</v>
      </c>
    </row>
    <row r="2342" spans="1:5">
      <c r="A2342" s="518"/>
      <c r="B2342" s="518"/>
      <c r="C2342" s="23" t="s">
        <v>614</v>
      </c>
      <c r="D2342" s="24">
        <v>1</v>
      </c>
      <c r="E2342" s="25">
        <v>664.52</v>
      </c>
    </row>
    <row r="2343" spans="1:5">
      <c r="A2343" s="518"/>
      <c r="B2343" s="518"/>
      <c r="C2343" s="23" t="s">
        <v>474</v>
      </c>
      <c r="D2343" s="24">
        <v>3</v>
      </c>
      <c r="E2343" s="25">
        <v>3492.24</v>
      </c>
    </row>
    <row r="2344" spans="1:5">
      <c r="A2344" s="518"/>
      <c r="B2344" s="518"/>
      <c r="C2344" s="23" t="s">
        <v>540</v>
      </c>
      <c r="D2344" s="24">
        <v>1</v>
      </c>
      <c r="E2344" s="25">
        <v>966.74</v>
      </c>
    </row>
    <row r="2345" spans="1:5">
      <c r="A2345" s="518"/>
      <c r="B2345" s="519"/>
      <c r="C2345" s="23" t="s">
        <v>430</v>
      </c>
      <c r="D2345" s="24">
        <v>7</v>
      </c>
      <c r="E2345" s="25">
        <v>2145.29</v>
      </c>
    </row>
    <row r="2346" spans="1:5">
      <c r="A2346" s="518"/>
      <c r="B2346" s="513" t="s">
        <v>806</v>
      </c>
      <c r="C2346" s="514"/>
      <c r="D2346" s="21">
        <v>82</v>
      </c>
      <c r="E2346" s="29">
        <v>48321.69999999999</v>
      </c>
    </row>
    <row r="2347" spans="1:5">
      <c r="A2347" s="518"/>
      <c r="B2347" s="517" t="s">
        <v>412</v>
      </c>
      <c r="C2347" s="23" t="s">
        <v>463</v>
      </c>
      <c r="D2347" s="24">
        <v>1</v>
      </c>
      <c r="E2347" s="25">
        <v>696.36</v>
      </c>
    </row>
    <row r="2348" spans="1:5">
      <c r="A2348" s="518"/>
      <c r="B2348" s="518"/>
      <c r="C2348" s="23" t="s">
        <v>464</v>
      </c>
      <c r="D2348" s="24">
        <v>1</v>
      </c>
      <c r="E2348" s="25">
        <v>674.44</v>
      </c>
    </row>
    <row r="2349" spans="1:5">
      <c r="A2349" s="518"/>
      <c r="B2349" s="518"/>
      <c r="C2349" s="23" t="s">
        <v>419</v>
      </c>
      <c r="D2349" s="24">
        <v>6</v>
      </c>
      <c r="E2349" s="25">
        <v>8349.24</v>
      </c>
    </row>
    <row r="2350" spans="1:5">
      <c r="A2350" s="518"/>
      <c r="B2350" s="518"/>
      <c r="C2350" s="23" t="s">
        <v>468</v>
      </c>
      <c r="D2350" s="24">
        <v>2</v>
      </c>
      <c r="E2350" s="25">
        <v>2779.52</v>
      </c>
    </row>
    <row r="2351" spans="1:5">
      <c r="A2351" s="518"/>
      <c r="B2351" s="518"/>
      <c r="C2351" s="23" t="s">
        <v>618</v>
      </c>
      <c r="D2351" s="24">
        <v>1</v>
      </c>
      <c r="E2351" s="25">
        <v>225.86</v>
      </c>
    </row>
    <row r="2352" spans="1:5">
      <c r="A2352" s="518"/>
      <c r="B2352" s="518"/>
      <c r="C2352" s="23" t="s">
        <v>491</v>
      </c>
      <c r="D2352" s="86">
        <v>27</v>
      </c>
      <c r="E2352" s="87">
        <v>17361</v>
      </c>
    </row>
    <row r="2353" spans="1:5">
      <c r="A2353" s="518"/>
      <c r="B2353" s="518"/>
      <c r="C2353" s="23" t="s">
        <v>433</v>
      </c>
      <c r="D2353" s="24">
        <v>1</v>
      </c>
      <c r="E2353" s="25">
        <v>1119.74</v>
      </c>
    </row>
    <row r="2354" spans="1:5">
      <c r="A2354" s="518"/>
      <c r="B2354" s="518"/>
      <c r="C2354" s="23" t="s">
        <v>436</v>
      </c>
      <c r="D2354" s="24">
        <v>4</v>
      </c>
      <c r="E2354" s="25">
        <v>3408.16</v>
      </c>
    </row>
    <row r="2355" spans="1:5">
      <c r="A2355" s="518"/>
      <c r="B2355" s="518"/>
      <c r="C2355" s="23" t="s">
        <v>422</v>
      </c>
      <c r="D2355" s="24">
        <v>6</v>
      </c>
      <c r="E2355" s="25">
        <v>5346.1200000000008</v>
      </c>
    </row>
    <row r="2356" spans="1:5">
      <c r="A2356" s="518"/>
      <c r="B2356" s="518"/>
      <c r="C2356" s="23" t="s">
        <v>437</v>
      </c>
      <c r="D2356" s="24">
        <v>13</v>
      </c>
      <c r="E2356" s="25">
        <v>11309.739999999996</v>
      </c>
    </row>
    <row r="2357" spans="1:5">
      <c r="A2357" s="518"/>
      <c r="B2357" s="518"/>
      <c r="C2357" s="23" t="s">
        <v>426</v>
      </c>
      <c r="D2357" s="24">
        <v>1</v>
      </c>
      <c r="E2357" s="25">
        <v>1057.8800000000001</v>
      </c>
    </row>
    <row r="2358" spans="1:5">
      <c r="A2358" s="518"/>
      <c r="B2358" s="518"/>
      <c r="C2358" s="23" t="s">
        <v>455</v>
      </c>
      <c r="D2358" s="24">
        <v>9</v>
      </c>
      <c r="E2358" s="25">
        <v>3944.1599999999989</v>
      </c>
    </row>
    <row r="2359" spans="1:5">
      <c r="A2359" s="518"/>
      <c r="B2359" s="519"/>
      <c r="C2359" s="23" t="s">
        <v>598</v>
      </c>
      <c r="D2359" s="24">
        <v>4</v>
      </c>
      <c r="E2359" s="25">
        <v>2472.6</v>
      </c>
    </row>
    <row r="2360" spans="1:5">
      <c r="A2360" s="518"/>
      <c r="B2360" s="513" t="s">
        <v>807</v>
      </c>
      <c r="C2360" s="514"/>
      <c r="D2360" s="21">
        <v>76</v>
      </c>
      <c r="E2360" s="29">
        <v>58744.82</v>
      </c>
    </row>
    <row r="2361" spans="1:5">
      <c r="A2361" s="518"/>
      <c r="B2361" s="517" t="s">
        <v>333</v>
      </c>
      <c r="C2361" s="23" t="s">
        <v>419</v>
      </c>
      <c r="D2361" s="24">
        <v>2</v>
      </c>
      <c r="E2361" s="25">
        <v>2783.08</v>
      </c>
    </row>
    <row r="2362" spans="1:5">
      <c r="A2362" s="518"/>
      <c r="B2362" s="518"/>
      <c r="C2362" s="23" t="s">
        <v>515</v>
      </c>
      <c r="D2362" s="24">
        <v>1</v>
      </c>
      <c r="E2362" s="25">
        <v>360.65999999999997</v>
      </c>
    </row>
    <row r="2363" spans="1:5">
      <c r="A2363" s="518"/>
      <c r="B2363" s="519"/>
      <c r="C2363" s="23" t="s">
        <v>430</v>
      </c>
      <c r="D2363" s="24">
        <v>1</v>
      </c>
      <c r="E2363" s="25">
        <v>306.47000000000003</v>
      </c>
    </row>
    <row r="2364" spans="1:5">
      <c r="A2364" s="518"/>
      <c r="B2364" s="513" t="s">
        <v>808</v>
      </c>
      <c r="C2364" s="514"/>
      <c r="D2364" s="21">
        <v>4</v>
      </c>
      <c r="E2364" s="29">
        <v>3450.21</v>
      </c>
    </row>
    <row r="2365" spans="1:5">
      <c r="A2365" s="518"/>
      <c r="B2365" s="517" t="s">
        <v>334</v>
      </c>
      <c r="C2365" s="23" t="s">
        <v>464</v>
      </c>
      <c r="D2365" s="24">
        <v>1</v>
      </c>
      <c r="E2365" s="25">
        <v>674.44</v>
      </c>
    </row>
    <row r="2366" spans="1:5">
      <c r="A2366" s="518"/>
      <c r="B2366" s="518"/>
      <c r="C2366" s="23" t="s">
        <v>809</v>
      </c>
      <c r="D2366" s="24">
        <v>4</v>
      </c>
      <c r="E2366" s="25">
        <v>13430.96</v>
      </c>
    </row>
    <row r="2367" spans="1:5">
      <c r="A2367" s="518"/>
      <c r="B2367" s="518"/>
      <c r="C2367" s="23" t="s">
        <v>419</v>
      </c>
      <c r="D2367" s="24">
        <v>1</v>
      </c>
      <c r="E2367" s="25">
        <v>1391.54</v>
      </c>
    </row>
    <row r="2368" spans="1:5">
      <c r="A2368" s="518"/>
      <c r="B2368" s="518"/>
      <c r="C2368" s="23" t="s">
        <v>422</v>
      </c>
      <c r="D2368" s="24">
        <v>1</v>
      </c>
      <c r="E2368" s="25">
        <v>891.02</v>
      </c>
    </row>
    <row r="2369" spans="1:5">
      <c r="A2369" s="518"/>
      <c r="B2369" s="519"/>
      <c r="C2369" s="23" t="s">
        <v>598</v>
      </c>
      <c r="D2369" s="24">
        <v>2</v>
      </c>
      <c r="E2369" s="25">
        <v>1236.3</v>
      </c>
    </row>
    <row r="2370" spans="1:5">
      <c r="A2370" s="518"/>
      <c r="B2370" s="513" t="s">
        <v>810</v>
      </c>
      <c r="C2370" s="514"/>
      <c r="D2370" s="21">
        <v>9</v>
      </c>
      <c r="E2370" s="29">
        <v>17624.259999999998</v>
      </c>
    </row>
    <row r="2371" spans="1:5">
      <c r="A2371" s="518"/>
      <c r="B2371" s="517" t="s">
        <v>335</v>
      </c>
      <c r="C2371" s="23" t="s">
        <v>491</v>
      </c>
      <c r="D2371" s="86">
        <v>8</v>
      </c>
      <c r="E2371" s="87">
        <v>5144</v>
      </c>
    </row>
    <row r="2372" spans="1:5">
      <c r="A2372" s="518"/>
      <c r="B2372" s="518"/>
      <c r="C2372" s="23" t="s">
        <v>437</v>
      </c>
      <c r="D2372" s="24">
        <v>1</v>
      </c>
      <c r="E2372" s="25">
        <v>869.98</v>
      </c>
    </row>
    <row r="2373" spans="1:5">
      <c r="A2373" s="518"/>
      <c r="B2373" s="518"/>
      <c r="C2373" s="23" t="s">
        <v>438</v>
      </c>
      <c r="D2373" s="24">
        <v>1</v>
      </c>
      <c r="E2373" s="25">
        <v>546.04</v>
      </c>
    </row>
    <row r="2374" spans="1:5">
      <c r="A2374" s="518"/>
      <c r="B2374" s="518"/>
      <c r="C2374" s="23" t="s">
        <v>533</v>
      </c>
      <c r="D2374" s="24">
        <v>2</v>
      </c>
      <c r="E2374" s="25">
        <v>1028.3399999999999</v>
      </c>
    </row>
    <row r="2375" spans="1:5">
      <c r="A2375" s="518"/>
      <c r="B2375" s="519"/>
      <c r="C2375" s="23" t="s">
        <v>427</v>
      </c>
      <c r="D2375" s="24">
        <v>1</v>
      </c>
      <c r="E2375" s="25">
        <v>2003.42</v>
      </c>
    </row>
    <row r="2376" spans="1:5">
      <c r="A2376" s="518"/>
      <c r="B2376" s="513" t="s">
        <v>811</v>
      </c>
      <c r="C2376" s="514"/>
      <c r="D2376" s="21">
        <v>13</v>
      </c>
      <c r="E2376" s="29">
        <v>9591.7799999999988</v>
      </c>
    </row>
    <row r="2377" spans="1:5">
      <c r="A2377" s="518"/>
      <c r="B2377" s="517" t="s">
        <v>336</v>
      </c>
      <c r="C2377" s="23" t="s">
        <v>418</v>
      </c>
      <c r="D2377" s="24">
        <v>1</v>
      </c>
      <c r="E2377" s="25">
        <v>613.14</v>
      </c>
    </row>
    <row r="2378" spans="1:5">
      <c r="A2378" s="518"/>
      <c r="B2378" s="518"/>
      <c r="C2378" s="23" t="s">
        <v>464</v>
      </c>
      <c r="D2378" s="24">
        <v>2</v>
      </c>
      <c r="E2378" s="25">
        <v>1348.88</v>
      </c>
    </row>
    <row r="2379" spans="1:5">
      <c r="A2379" s="518"/>
      <c r="B2379" s="518"/>
      <c r="C2379" s="23" t="s">
        <v>436</v>
      </c>
      <c r="D2379" s="24">
        <v>1</v>
      </c>
      <c r="E2379" s="25">
        <v>852.04</v>
      </c>
    </row>
    <row r="2380" spans="1:5">
      <c r="A2380" s="518"/>
      <c r="B2380" s="518"/>
      <c r="C2380" s="23" t="s">
        <v>437</v>
      </c>
      <c r="D2380" s="24">
        <v>3</v>
      </c>
      <c r="E2380" s="25">
        <v>2609.94</v>
      </c>
    </row>
    <row r="2381" spans="1:5">
      <c r="A2381" s="518"/>
      <c r="B2381" s="518"/>
      <c r="C2381" s="23" t="s">
        <v>424</v>
      </c>
      <c r="D2381" s="24">
        <v>2</v>
      </c>
      <c r="E2381" s="25">
        <v>2536.12</v>
      </c>
    </row>
    <row r="2382" spans="1:5">
      <c r="A2382" s="518"/>
      <c r="B2382" s="518"/>
      <c r="C2382" s="23" t="s">
        <v>455</v>
      </c>
      <c r="D2382" s="24">
        <v>2</v>
      </c>
      <c r="E2382" s="25">
        <v>876.48</v>
      </c>
    </row>
    <row r="2383" spans="1:5">
      <c r="A2383" s="518"/>
      <c r="B2383" s="518"/>
      <c r="C2383" s="23" t="s">
        <v>427</v>
      </c>
      <c r="D2383" s="24">
        <v>2</v>
      </c>
      <c r="E2383" s="25">
        <v>4006.84</v>
      </c>
    </row>
    <row r="2384" spans="1:5">
      <c r="A2384" s="518"/>
      <c r="B2384" s="519"/>
      <c r="C2384" s="23" t="s">
        <v>516</v>
      </c>
      <c r="D2384" s="24">
        <v>1</v>
      </c>
      <c r="E2384" s="25">
        <v>247.46</v>
      </c>
    </row>
    <row r="2385" spans="1:5">
      <c r="A2385" s="518"/>
      <c r="B2385" s="513" t="s">
        <v>812</v>
      </c>
      <c r="C2385" s="514"/>
      <c r="D2385" s="21">
        <v>14</v>
      </c>
      <c r="E2385" s="29">
        <v>13090.9</v>
      </c>
    </row>
    <row r="2386" spans="1:5">
      <c r="A2386" s="518"/>
      <c r="B2386" s="517" t="s">
        <v>337</v>
      </c>
      <c r="C2386" s="23" t="s">
        <v>464</v>
      </c>
      <c r="D2386" s="24">
        <v>3</v>
      </c>
      <c r="E2386" s="25">
        <v>2023.3200000000002</v>
      </c>
    </row>
    <row r="2387" spans="1:5">
      <c r="A2387" s="518"/>
      <c r="B2387" s="518"/>
      <c r="C2387" s="23" t="s">
        <v>703</v>
      </c>
      <c r="D2387" s="24">
        <v>1</v>
      </c>
      <c r="E2387" s="25">
        <v>970.74</v>
      </c>
    </row>
    <row r="2388" spans="1:5">
      <c r="A2388" s="518"/>
      <c r="B2388" s="518"/>
      <c r="C2388" s="23" t="s">
        <v>483</v>
      </c>
      <c r="D2388" s="86">
        <v>11</v>
      </c>
      <c r="E2388" s="87">
        <v>4873</v>
      </c>
    </row>
    <row r="2389" spans="1:5">
      <c r="A2389" s="518"/>
      <c r="B2389" s="518"/>
      <c r="C2389" s="23" t="s">
        <v>455</v>
      </c>
      <c r="D2389" s="24">
        <v>3</v>
      </c>
      <c r="E2389" s="25">
        <v>1314.72</v>
      </c>
    </row>
    <row r="2390" spans="1:5">
      <c r="A2390" s="518"/>
      <c r="B2390" s="518"/>
      <c r="C2390" s="23" t="s">
        <v>568</v>
      </c>
      <c r="D2390" s="24">
        <v>1</v>
      </c>
      <c r="E2390" s="25">
        <v>205.53</v>
      </c>
    </row>
    <row r="2391" spans="1:5">
      <c r="A2391" s="518"/>
      <c r="B2391" s="518"/>
      <c r="C2391" s="23" t="s">
        <v>503</v>
      </c>
      <c r="D2391" s="24">
        <v>1</v>
      </c>
      <c r="E2391" s="25">
        <v>268.41000000000003</v>
      </c>
    </row>
    <row r="2392" spans="1:5">
      <c r="A2392" s="518"/>
      <c r="B2392" s="518"/>
      <c r="C2392" s="23" t="s">
        <v>474</v>
      </c>
      <c r="D2392" s="24">
        <v>4</v>
      </c>
      <c r="E2392" s="25">
        <v>4656.32</v>
      </c>
    </row>
    <row r="2393" spans="1:5">
      <c r="A2393" s="518"/>
      <c r="B2393" s="519"/>
      <c r="C2393" s="23" t="s">
        <v>430</v>
      </c>
      <c r="D2393" s="24">
        <v>3</v>
      </c>
      <c r="E2393" s="25">
        <v>919.41000000000008</v>
      </c>
    </row>
    <row r="2394" spans="1:5">
      <c r="A2394" s="518"/>
      <c r="B2394" s="513" t="s">
        <v>813</v>
      </c>
      <c r="C2394" s="514"/>
      <c r="D2394" s="21">
        <v>27</v>
      </c>
      <c r="E2394" s="29">
        <v>15231.45</v>
      </c>
    </row>
    <row r="2395" spans="1:5">
      <c r="A2395" s="518"/>
      <c r="B2395" s="517" t="s">
        <v>413</v>
      </c>
      <c r="C2395" s="23" t="s">
        <v>419</v>
      </c>
      <c r="D2395" s="24">
        <v>2</v>
      </c>
      <c r="E2395" s="25">
        <v>2783.08</v>
      </c>
    </row>
    <row r="2396" spans="1:5">
      <c r="A2396" s="518"/>
      <c r="B2396" s="518"/>
      <c r="C2396" s="23" t="s">
        <v>437</v>
      </c>
      <c r="D2396" s="24">
        <v>2</v>
      </c>
      <c r="E2396" s="25">
        <v>1739.96</v>
      </c>
    </row>
    <row r="2397" spans="1:5">
      <c r="A2397" s="518"/>
      <c r="B2397" s="519"/>
      <c r="C2397" s="23" t="s">
        <v>424</v>
      </c>
      <c r="D2397" s="24">
        <v>1</v>
      </c>
      <c r="E2397" s="25">
        <v>1268.06</v>
      </c>
    </row>
    <row r="2398" spans="1:5">
      <c r="A2398" s="518"/>
      <c r="B2398" s="513" t="s">
        <v>814</v>
      </c>
      <c r="C2398" s="514"/>
      <c r="D2398" s="21">
        <v>5</v>
      </c>
      <c r="E2398" s="29">
        <v>5791.1</v>
      </c>
    </row>
    <row r="2399" spans="1:5">
      <c r="A2399" s="518"/>
      <c r="B2399" s="517" t="s">
        <v>338</v>
      </c>
      <c r="C2399" s="23" t="s">
        <v>418</v>
      </c>
      <c r="D2399" s="24">
        <v>2</v>
      </c>
      <c r="E2399" s="25">
        <v>1226.28</v>
      </c>
    </row>
    <row r="2400" spans="1:5">
      <c r="A2400" s="518"/>
      <c r="B2400" s="518"/>
      <c r="C2400" s="23" t="s">
        <v>464</v>
      </c>
      <c r="D2400" s="24">
        <v>1</v>
      </c>
      <c r="E2400" s="25">
        <v>674.44</v>
      </c>
    </row>
    <row r="2401" spans="1:5">
      <c r="A2401" s="518"/>
      <c r="B2401" s="518"/>
      <c r="C2401" s="23" t="s">
        <v>419</v>
      </c>
      <c r="D2401" s="24">
        <v>7</v>
      </c>
      <c r="E2401" s="25">
        <v>9740.7799999999988</v>
      </c>
    </row>
    <row r="2402" spans="1:5">
      <c r="A2402" s="518"/>
      <c r="B2402" s="518"/>
      <c r="C2402" s="23" t="s">
        <v>467</v>
      </c>
      <c r="D2402" s="24">
        <v>1</v>
      </c>
      <c r="E2402" s="25">
        <v>372.53999999999996</v>
      </c>
    </row>
    <row r="2403" spans="1:5">
      <c r="A2403" s="518"/>
      <c r="B2403" s="518"/>
      <c r="C2403" s="23" t="s">
        <v>433</v>
      </c>
      <c r="D2403" s="24">
        <v>17</v>
      </c>
      <c r="E2403" s="25">
        <v>19035.580000000002</v>
      </c>
    </row>
    <row r="2404" spans="1:5">
      <c r="A2404" s="518"/>
      <c r="B2404" s="518"/>
      <c r="C2404" s="23" t="s">
        <v>421</v>
      </c>
      <c r="D2404" s="24">
        <v>2</v>
      </c>
      <c r="E2404" s="25">
        <v>2159.6800000000003</v>
      </c>
    </row>
    <row r="2405" spans="1:5">
      <c r="A2405" s="518"/>
      <c r="B2405" s="518"/>
      <c r="C2405" s="23" t="s">
        <v>436</v>
      </c>
      <c r="D2405" s="24">
        <v>1</v>
      </c>
      <c r="E2405" s="25">
        <v>852.04</v>
      </c>
    </row>
    <row r="2406" spans="1:5">
      <c r="A2406" s="518"/>
      <c r="B2406" s="518"/>
      <c r="C2406" s="23" t="s">
        <v>422</v>
      </c>
      <c r="D2406" s="24">
        <v>3</v>
      </c>
      <c r="E2406" s="25">
        <v>2673.06</v>
      </c>
    </row>
    <row r="2407" spans="1:5">
      <c r="A2407" s="518"/>
      <c r="B2407" s="518"/>
      <c r="C2407" s="23" t="s">
        <v>507</v>
      </c>
      <c r="D2407" s="24">
        <v>1</v>
      </c>
      <c r="E2407" s="25">
        <v>515.12</v>
      </c>
    </row>
    <row r="2408" spans="1:5">
      <c r="A2408" s="518"/>
      <c r="B2408" s="519"/>
      <c r="C2408" s="23" t="s">
        <v>430</v>
      </c>
      <c r="D2408" s="24">
        <v>1</v>
      </c>
      <c r="E2408" s="25">
        <v>306.47000000000003</v>
      </c>
    </row>
    <row r="2409" spans="1:5">
      <c r="A2409" s="518"/>
      <c r="B2409" s="513" t="s">
        <v>815</v>
      </c>
      <c r="C2409" s="514"/>
      <c r="D2409" s="21">
        <v>36</v>
      </c>
      <c r="E2409" s="29">
        <v>37555.990000000005</v>
      </c>
    </row>
    <row r="2410" spans="1:5">
      <c r="A2410" s="518"/>
      <c r="B2410" s="517" t="s">
        <v>339</v>
      </c>
      <c r="C2410" s="23" t="s">
        <v>463</v>
      </c>
      <c r="D2410" s="24">
        <v>6</v>
      </c>
      <c r="E2410" s="25">
        <v>4178.16</v>
      </c>
    </row>
    <row r="2411" spans="1:5">
      <c r="A2411" s="518"/>
      <c r="B2411" s="518"/>
      <c r="C2411" s="23" t="s">
        <v>418</v>
      </c>
      <c r="D2411" s="24">
        <v>4</v>
      </c>
      <c r="E2411" s="25">
        <v>2452.56</v>
      </c>
    </row>
    <row r="2412" spans="1:5">
      <c r="A2412" s="518"/>
      <c r="B2412" s="518"/>
      <c r="C2412" s="23" t="s">
        <v>464</v>
      </c>
      <c r="D2412" s="24">
        <v>12</v>
      </c>
      <c r="E2412" s="25">
        <v>8093.2800000000025</v>
      </c>
    </row>
    <row r="2413" spans="1:5">
      <c r="A2413" s="518"/>
      <c r="B2413" s="518"/>
      <c r="C2413" s="23" t="s">
        <v>646</v>
      </c>
      <c r="D2413" s="24">
        <v>2</v>
      </c>
      <c r="E2413" s="25">
        <v>460.74</v>
      </c>
    </row>
    <row r="2414" spans="1:5">
      <c r="A2414" s="518"/>
      <c r="B2414" s="518"/>
      <c r="C2414" s="23" t="s">
        <v>792</v>
      </c>
      <c r="D2414" s="24">
        <v>1</v>
      </c>
      <c r="E2414" s="25">
        <v>316.48</v>
      </c>
    </row>
    <row r="2415" spans="1:5">
      <c r="A2415" s="518"/>
      <c r="B2415" s="518"/>
      <c r="C2415" s="23" t="s">
        <v>809</v>
      </c>
      <c r="D2415" s="24">
        <v>4</v>
      </c>
      <c r="E2415" s="25">
        <v>13430.96</v>
      </c>
    </row>
    <row r="2416" spans="1:5">
      <c r="A2416" s="518"/>
      <c r="B2416" s="518"/>
      <c r="C2416" s="23" t="s">
        <v>567</v>
      </c>
      <c r="D2416" s="24">
        <v>5</v>
      </c>
      <c r="E2416" s="25">
        <v>15706.6</v>
      </c>
    </row>
    <row r="2417" spans="1:5">
      <c r="A2417" s="518"/>
      <c r="B2417" s="518"/>
      <c r="C2417" s="23" t="s">
        <v>518</v>
      </c>
      <c r="D2417" s="24">
        <v>4</v>
      </c>
      <c r="E2417" s="25">
        <v>12330.720000000001</v>
      </c>
    </row>
    <row r="2418" spans="1:5">
      <c r="A2418" s="518"/>
      <c r="B2418" s="518"/>
      <c r="C2418" s="23" t="s">
        <v>466</v>
      </c>
      <c r="D2418" s="24">
        <v>23</v>
      </c>
      <c r="E2418" s="25">
        <v>53122.64</v>
      </c>
    </row>
    <row r="2419" spans="1:5">
      <c r="A2419" s="518"/>
      <c r="B2419" s="518"/>
      <c r="C2419" s="23" t="s">
        <v>705</v>
      </c>
      <c r="D2419" s="24">
        <v>13</v>
      </c>
      <c r="E2419" s="25">
        <v>42517.020000000004</v>
      </c>
    </row>
    <row r="2420" spans="1:5">
      <c r="A2420" s="518"/>
      <c r="B2420" s="518"/>
      <c r="C2420" s="23" t="s">
        <v>816</v>
      </c>
      <c r="D2420" s="24">
        <v>1</v>
      </c>
      <c r="E2420" s="25">
        <v>2429.44</v>
      </c>
    </row>
    <row r="2421" spans="1:5">
      <c r="A2421" s="518"/>
      <c r="B2421" s="518"/>
      <c r="C2421" s="23" t="s">
        <v>817</v>
      </c>
      <c r="D2421" s="24">
        <v>2</v>
      </c>
      <c r="E2421" s="25">
        <v>427.26</v>
      </c>
    </row>
    <row r="2422" spans="1:5">
      <c r="A2422" s="518"/>
      <c r="B2422" s="518"/>
      <c r="C2422" s="23" t="s">
        <v>609</v>
      </c>
      <c r="D2422" s="24">
        <v>1</v>
      </c>
      <c r="E2422" s="25">
        <v>549.72</v>
      </c>
    </row>
    <row r="2423" spans="1:5">
      <c r="A2423" s="518"/>
      <c r="B2423" s="518"/>
      <c r="C2423" s="23" t="s">
        <v>419</v>
      </c>
      <c r="D2423" s="24">
        <v>3</v>
      </c>
      <c r="E2423" s="25">
        <v>4174.62</v>
      </c>
    </row>
    <row r="2424" spans="1:5">
      <c r="A2424" s="518"/>
      <c r="B2424" s="518"/>
      <c r="C2424" s="23" t="s">
        <v>457</v>
      </c>
      <c r="D2424" s="24">
        <v>1</v>
      </c>
      <c r="E2424" s="25">
        <v>472.43</v>
      </c>
    </row>
    <row r="2425" spans="1:5">
      <c r="A2425" s="518"/>
      <c r="B2425" s="518"/>
      <c r="C2425" s="23" t="s">
        <v>703</v>
      </c>
      <c r="D2425" s="24">
        <v>17</v>
      </c>
      <c r="E2425" s="25">
        <v>16502.579999999998</v>
      </c>
    </row>
    <row r="2426" spans="1:5">
      <c r="A2426" s="518"/>
      <c r="B2426" s="518"/>
      <c r="C2426" s="23" t="s">
        <v>489</v>
      </c>
      <c r="D2426" s="24">
        <v>1</v>
      </c>
      <c r="E2426" s="25">
        <v>389.64</v>
      </c>
    </row>
    <row r="2427" spans="1:5">
      <c r="A2427" s="518"/>
      <c r="B2427" s="518"/>
      <c r="C2427" s="23" t="s">
        <v>818</v>
      </c>
      <c r="D2427" s="24">
        <v>11</v>
      </c>
      <c r="E2427" s="25">
        <v>7438.8600000000015</v>
      </c>
    </row>
    <row r="2428" spans="1:5">
      <c r="A2428" s="518"/>
      <c r="B2428" s="518"/>
      <c r="C2428" s="23" t="s">
        <v>526</v>
      </c>
      <c r="D2428" s="24">
        <v>1</v>
      </c>
      <c r="E2428" s="25">
        <v>358.58000000000004</v>
      </c>
    </row>
    <row r="2429" spans="1:5">
      <c r="A2429" s="518"/>
      <c r="B2429" s="518"/>
      <c r="C2429" s="23" t="s">
        <v>421</v>
      </c>
      <c r="D2429" s="24">
        <v>2</v>
      </c>
      <c r="E2429" s="25">
        <v>2159.6800000000003</v>
      </c>
    </row>
    <row r="2430" spans="1:5">
      <c r="A2430" s="518"/>
      <c r="B2430" s="518"/>
      <c r="C2430" s="23" t="s">
        <v>436</v>
      </c>
      <c r="D2430" s="24">
        <v>2</v>
      </c>
      <c r="E2430" s="25">
        <v>1704.08</v>
      </c>
    </row>
    <row r="2431" spans="1:5">
      <c r="A2431" s="518"/>
      <c r="B2431" s="518"/>
      <c r="C2431" s="23" t="s">
        <v>422</v>
      </c>
      <c r="D2431" s="24">
        <v>7</v>
      </c>
      <c r="E2431" s="25">
        <v>6237.1400000000012</v>
      </c>
    </row>
    <row r="2432" spans="1:5">
      <c r="A2432" s="518"/>
      <c r="B2432" s="518"/>
      <c r="C2432" s="23" t="s">
        <v>437</v>
      </c>
      <c r="D2432" s="24">
        <v>10</v>
      </c>
      <c r="E2432" s="25">
        <v>8699.7999999999975</v>
      </c>
    </row>
    <row r="2433" spans="1:5">
      <c r="A2433" s="518"/>
      <c r="B2433" s="518"/>
      <c r="C2433" s="23" t="s">
        <v>493</v>
      </c>
      <c r="D2433" s="24">
        <v>1</v>
      </c>
      <c r="E2433" s="25">
        <v>753.9</v>
      </c>
    </row>
    <row r="2434" spans="1:5">
      <c r="A2434" s="518"/>
      <c r="B2434" s="518"/>
      <c r="C2434" s="23" t="s">
        <v>515</v>
      </c>
      <c r="D2434" s="24">
        <v>3</v>
      </c>
      <c r="E2434" s="25">
        <v>1081.98</v>
      </c>
    </row>
    <row r="2435" spans="1:5">
      <c r="A2435" s="518"/>
      <c r="B2435" s="518"/>
      <c r="C2435" s="23" t="s">
        <v>767</v>
      </c>
      <c r="D2435" s="24">
        <v>9</v>
      </c>
      <c r="E2435" s="25">
        <v>9657.1800000000021</v>
      </c>
    </row>
    <row r="2436" spans="1:5">
      <c r="A2436" s="518"/>
      <c r="B2436" s="518"/>
      <c r="C2436" s="23" t="s">
        <v>648</v>
      </c>
      <c r="D2436" s="24">
        <v>4</v>
      </c>
      <c r="E2436" s="25">
        <v>6057.04</v>
      </c>
    </row>
    <row r="2437" spans="1:5">
      <c r="A2437" s="518"/>
      <c r="B2437" s="518"/>
      <c r="C2437" s="23" t="s">
        <v>550</v>
      </c>
      <c r="D2437" s="24">
        <v>6</v>
      </c>
      <c r="E2437" s="25">
        <v>2901.3</v>
      </c>
    </row>
    <row r="2438" spans="1:5">
      <c r="A2438" s="518"/>
      <c r="B2438" s="518"/>
      <c r="C2438" s="23" t="s">
        <v>714</v>
      </c>
      <c r="D2438" s="24">
        <v>2</v>
      </c>
      <c r="E2438" s="25">
        <v>753.5</v>
      </c>
    </row>
    <row r="2439" spans="1:5">
      <c r="A2439" s="518"/>
      <c r="B2439" s="518"/>
      <c r="C2439" s="23" t="s">
        <v>496</v>
      </c>
      <c r="D2439" s="24">
        <v>8</v>
      </c>
      <c r="E2439" s="25">
        <v>12824</v>
      </c>
    </row>
    <row r="2440" spans="1:5">
      <c r="A2440" s="518"/>
      <c r="B2440" s="518"/>
      <c r="C2440" s="23" t="s">
        <v>611</v>
      </c>
      <c r="D2440" s="24">
        <v>5</v>
      </c>
      <c r="E2440" s="25">
        <v>3260.7999999999997</v>
      </c>
    </row>
    <row r="2441" spans="1:5">
      <c r="A2441" s="518"/>
      <c r="B2441" s="518"/>
      <c r="C2441" s="23" t="s">
        <v>455</v>
      </c>
      <c r="D2441" s="24">
        <v>28</v>
      </c>
      <c r="E2441" s="25">
        <v>12270.719999999996</v>
      </c>
    </row>
    <row r="2442" spans="1:5">
      <c r="A2442" s="518"/>
      <c r="B2442" s="518"/>
      <c r="C2442" s="23" t="s">
        <v>427</v>
      </c>
      <c r="D2442" s="24">
        <v>33</v>
      </c>
      <c r="E2442" s="25">
        <v>66112.859999999957</v>
      </c>
    </row>
    <row r="2443" spans="1:5">
      <c r="A2443" s="518"/>
      <c r="B2443" s="518"/>
      <c r="C2443" s="23" t="s">
        <v>580</v>
      </c>
      <c r="D2443" s="24">
        <v>1</v>
      </c>
      <c r="E2443" s="25">
        <v>3204.36</v>
      </c>
    </row>
    <row r="2444" spans="1:5">
      <c r="A2444" s="518"/>
      <c r="B2444" s="518"/>
      <c r="C2444" s="23" t="s">
        <v>612</v>
      </c>
      <c r="D2444" s="24">
        <v>3</v>
      </c>
      <c r="E2444" s="25">
        <v>9613.08</v>
      </c>
    </row>
    <row r="2445" spans="1:5">
      <c r="A2445" s="518"/>
      <c r="B2445" s="518"/>
      <c r="C2445" s="23" t="s">
        <v>551</v>
      </c>
      <c r="D2445" s="24">
        <v>1</v>
      </c>
      <c r="E2445" s="25">
        <v>277.48</v>
      </c>
    </row>
    <row r="2446" spans="1:5">
      <c r="A2446" s="518"/>
      <c r="B2446" s="518"/>
      <c r="C2446" s="23" t="s">
        <v>819</v>
      </c>
      <c r="D2446" s="24">
        <v>1</v>
      </c>
      <c r="E2446" s="25">
        <v>213.3</v>
      </c>
    </row>
    <row r="2447" spans="1:5">
      <c r="A2447" s="518"/>
      <c r="B2447" s="518"/>
      <c r="C2447" s="23" t="s">
        <v>498</v>
      </c>
      <c r="D2447" s="24">
        <v>13</v>
      </c>
      <c r="E2447" s="25">
        <v>7689.5</v>
      </c>
    </row>
    <row r="2448" spans="1:5">
      <c r="A2448" s="518"/>
      <c r="B2448" s="518"/>
      <c r="C2448" s="23" t="s">
        <v>499</v>
      </c>
      <c r="D2448" s="24">
        <v>8</v>
      </c>
      <c r="E2448" s="25">
        <v>731.92000000000007</v>
      </c>
    </row>
    <row r="2449" spans="1:5">
      <c r="A2449" s="518"/>
      <c r="B2449" s="518"/>
      <c r="C2449" s="23" t="s">
        <v>516</v>
      </c>
      <c r="D2449" s="24">
        <v>24</v>
      </c>
      <c r="E2449" s="25">
        <v>5939.04</v>
      </c>
    </row>
    <row r="2450" spans="1:5">
      <c r="A2450" s="518"/>
      <c r="B2450" s="518"/>
      <c r="C2450" s="23" t="s">
        <v>477</v>
      </c>
      <c r="D2450" s="24">
        <v>6</v>
      </c>
      <c r="E2450" s="25">
        <v>4190.88</v>
      </c>
    </row>
    <row r="2451" spans="1:5">
      <c r="A2451" s="518"/>
      <c r="B2451" s="518"/>
      <c r="C2451" s="23" t="s">
        <v>820</v>
      </c>
      <c r="D2451" s="24">
        <v>1</v>
      </c>
      <c r="E2451" s="25">
        <v>384.33000000000004</v>
      </c>
    </row>
    <row r="2452" spans="1:5">
      <c r="A2452" s="518"/>
      <c r="B2452" s="518"/>
      <c r="C2452" s="23" t="s">
        <v>598</v>
      </c>
      <c r="D2452" s="24">
        <v>17</v>
      </c>
      <c r="E2452" s="25">
        <v>10508.549999999997</v>
      </c>
    </row>
    <row r="2453" spans="1:5">
      <c r="A2453" s="518"/>
      <c r="B2453" s="518"/>
      <c r="C2453" s="23" t="s">
        <v>651</v>
      </c>
      <c r="D2453" s="24">
        <v>2</v>
      </c>
      <c r="E2453" s="25">
        <v>482.3</v>
      </c>
    </row>
    <row r="2454" spans="1:5">
      <c r="A2454" s="518"/>
      <c r="B2454" s="518"/>
      <c r="C2454" s="23" t="s">
        <v>698</v>
      </c>
      <c r="D2454" s="24">
        <v>1</v>
      </c>
      <c r="E2454" s="25">
        <v>192.6</v>
      </c>
    </row>
    <row r="2455" spans="1:5">
      <c r="A2455" s="518"/>
      <c r="B2455" s="518"/>
      <c r="C2455" s="23" t="s">
        <v>821</v>
      </c>
      <c r="D2455" s="24">
        <v>1</v>
      </c>
      <c r="E2455" s="25">
        <v>432.14</v>
      </c>
    </row>
    <row r="2456" spans="1:5">
      <c r="A2456" s="518"/>
      <c r="B2456" s="518"/>
      <c r="C2456" s="23" t="s">
        <v>505</v>
      </c>
      <c r="D2456" s="24">
        <v>1</v>
      </c>
      <c r="E2456" s="25">
        <v>503.66999999999996</v>
      </c>
    </row>
    <row r="2457" spans="1:5">
      <c r="A2457" s="518"/>
      <c r="B2457" s="518"/>
      <c r="C2457" s="23" t="s">
        <v>538</v>
      </c>
      <c r="D2457" s="24">
        <v>2</v>
      </c>
      <c r="E2457" s="25">
        <v>482.86</v>
      </c>
    </row>
    <row r="2458" spans="1:5">
      <c r="A2458" s="518"/>
      <c r="B2458" s="518"/>
      <c r="C2458" s="23" t="s">
        <v>484</v>
      </c>
      <c r="D2458" s="24">
        <v>3</v>
      </c>
      <c r="E2458" s="25">
        <v>2265.54</v>
      </c>
    </row>
    <row r="2459" spans="1:5">
      <c r="A2459" s="518"/>
      <c r="B2459" s="518"/>
      <c r="C2459" s="23" t="s">
        <v>778</v>
      </c>
      <c r="D2459" s="24">
        <v>1</v>
      </c>
      <c r="E2459" s="25">
        <v>1635.27</v>
      </c>
    </row>
    <row r="2460" spans="1:5">
      <c r="A2460" s="518"/>
      <c r="B2460" s="518"/>
      <c r="C2460" s="23" t="s">
        <v>822</v>
      </c>
      <c r="D2460" s="24">
        <v>1</v>
      </c>
      <c r="E2460" s="25">
        <v>268.41999999999996</v>
      </c>
    </row>
    <row r="2461" spans="1:5">
      <c r="A2461" s="518"/>
      <c r="B2461" s="518"/>
      <c r="C2461" s="23" t="s">
        <v>722</v>
      </c>
      <c r="D2461" s="24">
        <v>1</v>
      </c>
      <c r="E2461" s="25">
        <v>284.06</v>
      </c>
    </row>
    <row r="2462" spans="1:5">
      <c r="A2462" s="518"/>
      <c r="B2462" s="518"/>
      <c r="C2462" s="23" t="s">
        <v>823</v>
      </c>
      <c r="D2462" s="24">
        <v>1</v>
      </c>
      <c r="E2462" s="25">
        <v>203.12</v>
      </c>
    </row>
    <row r="2463" spans="1:5">
      <c r="A2463" s="518"/>
      <c r="B2463" s="518"/>
      <c r="C2463" s="23" t="s">
        <v>824</v>
      </c>
      <c r="D2463" s="24">
        <v>1</v>
      </c>
      <c r="E2463" s="25">
        <v>444.08000000000004</v>
      </c>
    </row>
    <row r="2464" spans="1:5">
      <c r="A2464" s="518"/>
      <c r="B2464" s="518"/>
      <c r="C2464" s="23" t="s">
        <v>825</v>
      </c>
      <c r="D2464" s="24">
        <v>3</v>
      </c>
      <c r="E2464" s="25">
        <v>852.81</v>
      </c>
    </row>
    <row r="2465" spans="1:5">
      <c r="A2465" s="518"/>
      <c r="B2465" s="518"/>
      <c r="C2465" s="23" t="s">
        <v>447</v>
      </c>
      <c r="D2465" s="24">
        <v>11</v>
      </c>
      <c r="E2465" s="25">
        <v>7647.6399999999985</v>
      </c>
    </row>
    <row r="2466" spans="1:5">
      <c r="A2466" s="518"/>
      <c r="B2466" s="518"/>
      <c r="C2466" s="23" t="s">
        <v>826</v>
      </c>
      <c r="D2466" s="24">
        <v>1</v>
      </c>
      <c r="E2466" s="25">
        <v>336.6</v>
      </c>
    </row>
    <row r="2467" spans="1:5">
      <c r="A2467" s="518"/>
      <c r="B2467" s="518"/>
      <c r="C2467" s="23" t="s">
        <v>710</v>
      </c>
      <c r="D2467" s="24">
        <v>14</v>
      </c>
      <c r="E2467" s="25">
        <v>4419.1000000000004</v>
      </c>
    </row>
    <row r="2468" spans="1:5">
      <c r="A2468" s="518"/>
      <c r="B2468" s="518"/>
      <c r="C2468" s="23" t="s">
        <v>508</v>
      </c>
      <c r="D2468" s="24">
        <v>17</v>
      </c>
      <c r="E2468" s="25">
        <v>26047.74</v>
      </c>
    </row>
    <row r="2469" spans="1:5">
      <c r="A2469" s="518"/>
      <c r="B2469" s="518"/>
      <c r="C2469" s="23" t="s">
        <v>827</v>
      </c>
      <c r="D2469" s="24">
        <v>8</v>
      </c>
      <c r="E2469" s="25">
        <v>5031.68</v>
      </c>
    </row>
    <row r="2470" spans="1:5">
      <c r="A2470" s="518"/>
      <c r="B2470" s="518"/>
      <c r="C2470" s="23" t="s">
        <v>616</v>
      </c>
      <c r="D2470" s="24">
        <v>4</v>
      </c>
      <c r="E2470" s="25">
        <v>1878.1999999999998</v>
      </c>
    </row>
    <row r="2471" spans="1:5">
      <c r="A2471" s="518"/>
      <c r="B2471" s="518"/>
      <c r="C2471" s="23" t="s">
        <v>541</v>
      </c>
      <c r="D2471" s="24">
        <v>3</v>
      </c>
      <c r="E2471" s="25">
        <v>1232.25</v>
      </c>
    </row>
    <row r="2472" spans="1:5">
      <c r="A2472" s="518"/>
      <c r="B2472" s="518"/>
      <c r="C2472" s="23" t="s">
        <v>695</v>
      </c>
      <c r="D2472" s="24">
        <v>6</v>
      </c>
      <c r="E2472" s="25">
        <v>3839.04</v>
      </c>
    </row>
    <row r="2473" spans="1:5">
      <c r="A2473" s="518"/>
      <c r="B2473" s="519"/>
      <c r="C2473" s="23" t="s">
        <v>543</v>
      </c>
      <c r="D2473" s="24">
        <v>2</v>
      </c>
      <c r="E2473" s="25">
        <v>10160.560000000001</v>
      </c>
    </row>
    <row r="2474" spans="1:5">
      <c r="A2474" s="519"/>
      <c r="B2474" s="513" t="s">
        <v>828</v>
      </c>
      <c r="C2474" s="514"/>
      <c r="D2474" s="21">
        <v>391</v>
      </c>
      <c r="E2474" s="29">
        <v>431218.39</v>
      </c>
    </row>
    <row r="2475" spans="1:5">
      <c r="A2475" s="513" t="s">
        <v>340</v>
      </c>
      <c r="B2475" s="527"/>
      <c r="C2475" s="514"/>
      <c r="D2475" s="21">
        <v>990</v>
      </c>
      <c r="E2475" s="29">
        <v>907472.55</v>
      </c>
    </row>
    <row r="2476" spans="1:5">
      <c r="A2476" s="513" t="s">
        <v>341</v>
      </c>
      <c r="B2476" s="527"/>
      <c r="C2476" s="514"/>
      <c r="D2476" s="21">
        <v>11465</v>
      </c>
      <c r="E2476" s="29">
        <v>9509040.6500000004</v>
      </c>
    </row>
  </sheetData>
  <mergeCells count="472">
    <mergeCell ref="A2475:C2475"/>
    <mergeCell ref="A2476:C2476"/>
    <mergeCell ref="A2:D2"/>
    <mergeCell ref="A4:E4"/>
    <mergeCell ref="B2385:C2385"/>
    <mergeCell ref="B2386:B2393"/>
    <mergeCell ref="B2394:C2394"/>
    <mergeCell ref="B2395:B2397"/>
    <mergeCell ref="B2398:C2398"/>
    <mergeCell ref="B2399:B2408"/>
    <mergeCell ref="B2364:C2364"/>
    <mergeCell ref="B2365:B2369"/>
    <mergeCell ref="B2370:C2370"/>
    <mergeCell ref="B2371:B2375"/>
    <mergeCell ref="B2376:C2376"/>
    <mergeCell ref="B2377:B2384"/>
    <mergeCell ref="B2322:C2322"/>
    <mergeCell ref="B2323:B2345"/>
    <mergeCell ref="B2346:C2346"/>
    <mergeCell ref="B2347:B2359"/>
    <mergeCell ref="B2360:C2360"/>
    <mergeCell ref="B2361:B2363"/>
    <mergeCell ref="B2410:B2473"/>
    <mergeCell ref="B2474:C2474"/>
    <mergeCell ref="A2242:A2262"/>
    <mergeCell ref="B2242:B2256"/>
    <mergeCell ref="B2257:C2257"/>
    <mergeCell ref="B2258:B2261"/>
    <mergeCell ref="B2262:C2262"/>
    <mergeCell ref="B2264:B2274"/>
    <mergeCell ref="B2275:C2275"/>
    <mergeCell ref="B2277:C2277"/>
    <mergeCell ref="B2278:B2309"/>
    <mergeCell ref="B2310:C2310"/>
    <mergeCell ref="B2311:B2317"/>
    <mergeCell ref="B2318:C2318"/>
    <mergeCell ref="A2263:C2263"/>
    <mergeCell ref="A2264:A2474"/>
    <mergeCell ref="B2319:B2321"/>
    <mergeCell ref="B2409:C2409"/>
    <mergeCell ref="A2136:C2136"/>
    <mergeCell ref="A2137:A2210"/>
    <mergeCell ref="B2137:B2147"/>
    <mergeCell ref="B2148:C2148"/>
    <mergeCell ref="B2149:B2172"/>
    <mergeCell ref="B2173:C2173"/>
    <mergeCell ref="B2175:C2175"/>
    <mergeCell ref="B2240:C2240"/>
    <mergeCell ref="A2241:C2241"/>
    <mergeCell ref="B2176:B2179"/>
    <mergeCell ref="B2180:C2180"/>
    <mergeCell ref="B2181:B2209"/>
    <mergeCell ref="B2210:C2210"/>
    <mergeCell ref="A2211:C2211"/>
    <mergeCell ref="A2212:A2240"/>
    <mergeCell ref="B2212:B2224"/>
    <mergeCell ref="B2225:C2225"/>
    <mergeCell ref="B2226:B2237"/>
    <mergeCell ref="B2238:C2238"/>
    <mergeCell ref="B2069:C2069"/>
    <mergeCell ref="B2070:B2076"/>
    <mergeCell ref="B2077:C2077"/>
    <mergeCell ref="B2078:B2102"/>
    <mergeCell ref="A1981:A2135"/>
    <mergeCell ref="B1981:B1993"/>
    <mergeCell ref="B1994:C1994"/>
    <mergeCell ref="B1995:B2006"/>
    <mergeCell ref="B2007:C2007"/>
    <mergeCell ref="B2008:B2026"/>
    <mergeCell ref="B2027:C2027"/>
    <mergeCell ref="B2028:B2041"/>
    <mergeCell ref="B2042:C2042"/>
    <mergeCell ref="B2043:B2055"/>
    <mergeCell ref="B2103:C2103"/>
    <mergeCell ref="B2104:B2134"/>
    <mergeCell ref="B2135:C2135"/>
    <mergeCell ref="A1980:C1980"/>
    <mergeCell ref="B1886:B1908"/>
    <mergeCell ref="B1909:C1909"/>
    <mergeCell ref="B1910:B1934"/>
    <mergeCell ref="B1935:C1935"/>
    <mergeCell ref="B1936:B1951"/>
    <mergeCell ref="B1952:C1952"/>
    <mergeCell ref="B2056:C2056"/>
    <mergeCell ref="B2057:B2068"/>
    <mergeCell ref="A1854:C1854"/>
    <mergeCell ref="A1855:A1979"/>
    <mergeCell ref="B1855:B1857"/>
    <mergeCell ref="B1858:C1858"/>
    <mergeCell ref="B1859:B1860"/>
    <mergeCell ref="B1861:C1861"/>
    <mergeCell ref="B1862:B1868"/>
    <mergeCell ref="B1869:C1869"/>
    <mergeCell ref="B1870:B1884"/>
    <mergeCell ref="B1885:C1885"/>
    <mergeCell ref="B1954:C1954"/>
    <mergeCell ref="B1955:B1960"/>
    <mergeCell ref="B1961:C1961"/>
    <mergeCell ref="B1962:B1978"/>
    <mergeCell ref="B1979:C1979"/>
    <mergeCell ref="B1825:B1832"/>
    <mergeCell ref="B1833:C1833"/>
    <mergeCell ref="B1834:B1849"/>
    <mergeCell ref="B1850:C1850"/>
    <mergeCell ref="B1851:B1852"/>
    <mergeCell ref="B1853:C1853"/>
    <mergeCell ref="B1795:B1803"/>
    <mergeCell ref="B1804:C1804"/>
    <mergeCell ref="A1805:C1805"/>
    <mergeCell ref="A1806:A1853"/>
    <mergeCell ref="B1806:B1812"/>
    <mergeCell ref="B1813:C1813"/>
    <mergeCell ref="B1814:B1816"/>
    <mergeCell ref="B1817:C1817"/>
    <mergeCell ref="B1818:B1823"/>
    <mergeCell ref="B1824:C1824"/>
    <mergeCell ref="B1754:B1778"/>
    <mergeCell ref="B1779:C1779"/>
    <mergeCell ref="B1780:B1788"/>
    <mergeCell ref="B1789:C1789"/>
    <mergeCell ref="B1790:B1793"/>
    <mergeCell ref="B1794:C1794"/>
    <mergeCell ref="A1691:C1691"/>
    <mergeCell ref="A1692:A1804"/>
    <mergeCell ref="B1692:B1731"/>
    <mergeCell ref="B1732:C1732"/>
    <mergeCell ref="B1733:B1737"/>
    <mergeCell ref="B1738:C1738"/>
    <mergeCell ref="B1739:B1745"/>
    <mergeCell ref="B1746:C1746"/>
    <mergeCell ref="B1747:B1752"/>
    <mergeCell ref="B1753:C1753"/>
    <mergeCell ref="A1586:C1586"/>
    <mergeCell ref="A1587:A1690"/>
    <mergeCell ref="B1587:B1594"/>
    <mergeCell ref="B1595:C1595"/>
    <mergeCell ref="B1596:B1601"/>
    <mergeCell ref="B1602:C1602"/>
    <mergeCell ref="B1603:B1618"/>
    <mergeCell ref="B1619:C1619"/>
    <mergeCell ref="B1620:B1637"/>
    <mergeCell ref="B1638:C1638"/>
    <mergeCell ref="B1671:B1676"/>
    <mergeCell ref="B1677:C1677"/>
    <mergeCell ref="B1678:B1683"/>
    <mergeCell ref="B1684:C1684"/>
    <mergeCell ref="B1685:B1689"/>
    <mergeCell ref="B1690:C1690"/>
    <mergeCell ref="B1639:B1648"/>
    <mergeCell ref="B1649:C1649"/>
    <mergeCell ref="B1650:B1661"/>
    <mergeCell ref="B1662:C1662"/>
    <mergeCell ref="B1663:B1669"/>
    <mergeCell ref="B1670:C1670"/>
    <mergeCell ref="A1558:A1585"/>
    <mergeCell ref="B1558:B1564"/>
    <mergeCell ref="B1565:C1565"/>
    <mergeCell ref="B1566:B1573"/>
    <mergeCell ref="B1574:C1574"/>
    <mergeCell ref="B1575:B1577"/>
    <mergeCell ref="B1578:C1578"/>
    <mergeCell ref="B1579:B1584"/>
    <mergeCell ref="B1585:C1585"/>
    <mergeCell ref="B1507:C1507"/>
    <mergeCell ref="B1508:B1548"/>
    <mergeCell ref="B1549:C1549"/>
    <mergeCell ref="B1550:B1555"/>
    <mergeCell ref="B1556:C1556"/>
    <mergeCell ref="A1557:C1557"/>
    <mergeCell ref="A1430:C1430"/>
    <mergeCell ref="A1431:A1556"/>
    <mergeCell ref="B1431:B1444"/>
    <mergeCell ref="B1445:C1445"/>
    <mergeCell ref="B1446:B1473"/>
    <mergeCell ref="B1474:C1474"/>
    <mergeCell ref="B1475:B1486"/>
    <mergeCell ref="B1487:C1487"/>
    <mergeCell ref="B1488:B1506"/>
    <mergeCell ref="B1395:B1402"/>
    <mergeCell ref="B1403:C1403"/>
    <mergeCell ref="B1404:B1423"/>
    <mergeCell ref="B1424:C1424"/>
    <mergeCell ref="B1425:B1428"/>
    <mergeCell ref="B1429:C1429"/>
    <mergeCell ref="A1374:A1429"/>
    <mergeCell ref="B1374:B1375"/>
    <mergeCell ref="B1376:C1376"/>
    <mergeCell ref="B1377:B1382"/>
    <mergeCell ref="B1383:C1383"/>
    <mergeCell ref="B1384:B1388"/>
    <mergeCell ref="B1389:C1389"/>
    <mergeCell ref="B1390:B1391"/>
    <mergeCell ref="B1392:C1392"/>
    <mergeCell ref="B1394:C1394"/>
    <mergeCell ref="A1373:C1373"/>
    <mergeCell ref="B1277:B1291"/>
    <mergeCell ref="B1292:C1292"/>
    <mergeCell ref="B1293:B1295"/>
    <mergeCell ref="B1296:C1296"/>
    <mergeCell ref="A1297:C1297"/>
    <mergeCell ref="A1298:A1372"/>
    <mergeCell ref="B1299:C1299"/>
    <mergeCell ref="B1300:B1331"/>
    <mergeCell ref="B1332:C1332"/>
    <mergeCell ref="B1333:B1350"/>
    <mergeCell ref="B1205:B1218"/>
    <mergeCell ref="B1219:C1219"/>
    <mergeCell ref="B1220:B1222"/>
    <mergeCell ref="B1223:C1223"/>
    <mergeCell ref="B1351:C1351"/>
    <mergeCell ref="B1352:B1360"/>
    <mergeCell ref="B1361:C1361"/>
    <mergeCell ref="B1362:B1371"/>
    <mergeCell ref="B1372:C1372"/>
    <mergeCell ref="B1190:C1190"/>
    <mergeCell ref="B1191:B1192"/>
    <mergeCell ref="B1193:C1193"/>
    <mergeCell ref="B1194:B1198"/>
    <mergeCell ref="B1199:C1199"/>
    <mergeCell ref="B1201:C1201"/>
    <mergeCell ref="B1160:B1161"/>
    <mergeCell ref="B1162:C1162"/>
    <mergeCell ref="A1163:C1163"/>
    <mergeCell ref="A1164:A1296"/>
    <mergeCell ref="B1164:B1176"/>
    <mergeCell ref="B1177:C1177"/>
    <mergeCell ref="B1179:C1179"/>
    <mergeCell ref="B1180:B1181"/>
    <mergeCell ref="B1182:C1182"/>
    <mergeCell ref="B1183:B1189"/>
    <mergeCell ref="B1224:B1248"/>
    <mergeCell ref="B1249:C1249"/>
    <mergeCell ref="B1250:B1271"/>
    <mergeCell ref="B1272:C1272"/>
    <mergeCell ref="B1273:B1275"/>
    <mergeCell ref="B1276:C1276"/>
    <mergeCell ref="B1202:B1203"/>
    <mergeCell ref="B1204:C1204"/>
    <mergeCell ref="B1140:C1140"/>
    <mergeCell ref="B1141:B1153"/>
    <mergeCell ref="B1154:C1154"/>
    <mergeCell ref="B1156:C1156"/>
    <mergeCell ref="B1157:B1158"/>
    <mergeCell ref="B1159:C1159"/>
    <mergeCell ref="B1102:B1116"/>
    <mergeCell ref="B1117:C1117"/>
    <mergeCell ref="A1118:C1118"/>
    <mergeCell ref="A1119:A1162"/>
    <mergeCell ref="B1119:B1122"/>
    <mergeCell ref="B1123:C1123"/>
    <mergeCell ref="B1124:B1125"/>
    <mergeCell ref="B1126:C1126"/>
    <mergeCell ref="B1127:B1137"/>
    <mergeCell ref="B1138:C1138"/>
    <mergeCell ref="B1072:B1082"/>
    <mergeCell ref="B1083:C1083"/>
    <mergeCell ref="B1084:B1088"/>
    <mergeCell ref="B1089:C1089"/>
    <mergeCell ref="B1090:B1100"/>
    <mergeCell ref="B1101:C1101"/>
    <mergeCell ref="B1040:B1048"/>
    <mergeCell ref="B1049:C1049"/>
    <mergeCell ref="B1050:B1053"/>
    <mergeCell ref="B1054:C1054"/>
    <mergeCell ref="A1055:C1055"/>
    <mergeCell ref="A1056:A1117"/>
    <mergeCell ref="B1056:B1066"/>
    <mergeCell ref="B1067:C1067"/>
    <mergeCell ref="B1069:C1069"/>
    <mergeCell ref="B1071:C1071"/>
    <mergeCell ref="B1025:B1027"/>
    <mergeCell ref="B1028:C1028"/>
    <mergeCell ref="B1029:B1030"/>
    <mergeCell ref="B1031:C1031"/>
    <mergeCell ref="B1032:B1038"/>
    <mergeCell ref="B1039:C1039"/>
    <mergeCell ref="A953:C953"/>
    <mergeCell ref="A954:A1054"/>
    <mergeCell ref="B954:B960"/>
    <mergeCell ref="B961:C961"/>
    <mergeCell ref="B963:C963"/>
    <mergeCell ref="B965:C965"/>
    <mergeCell ref="B966:B985"/>
    <mergeCell ref="B986:C986"/>
    <mergeCell ref="B987:B1023"/>
    <mergeCell ref="B1024:C1024"/>
    <mergeCell ref="A946:C946"/>
    <mergeCell ref="A947:A952"/>
    <mergeCell ref="B947:B948"/>
    <mergeCell ref="B949:C949"/>
    <mergeCell ref="B950:B951"/>
    <mergeCell ref="B952:C952"/>
    <mergeCell ref="B903:B911"/>
    <mergeCell ref="B912:C912"/>
    <mergeCell ref="B913:B928"/>
    <mergeCell ref="B929:C929"/>
    <mergeCell ref="B930:B932"/>
    <mergeCell ref="B933:C933"/>
    <mergeCell ref="A793:C793"/>
    <mergeCell ref="A794:A945"/>
    <mergeCell ref="B794:B798"/>
    <mergeCell ref="B799:C799"/>
    <mergeCell ref="B800:B807"/>
    <mergeCell ref="B808:C808"/>
    <mergeCell ref="B867:B878"/>
    <mergeCell ref="B879:C879"/>
    <mergeCell ref="B880:B882"/>
    <mergeCell ref="B883:C883"/>
    <mergeCell ref="B884:B901"/>
    <mergeCell ref="B902:C902"/>
    <mergeCell ref="B809:B826"/>
    <mergeCell ref="B827:C827"/>
    <mergeCell ref="B828:B839"/>
    <mergeCell ref="B840:C840"/>
    <mergeCell ref="B841:B865"/>
    <mergeCell ref="B866:C866"/>
    <mergeCell ref="B934:B944"/>
    <mergeCell ref="B945:C945"/>
    <mergeCell ref="A674:C674"/>
    <mergeCell ref="A675:A792"/>
    <mergeCell ref="B675:B690"/>
    <mergeCell ref="B691:C691"/>
    <mergeCell ref="B692:B729"/>
    <mergeCell ref="B730:C730"/>
    <mergeCell ref="B731:B747"/>
    <mergeCell ref="B748:C748"/>
    <mergeCell ref="B749:B755"/>
    <mergeCell ref="B756:C756"/>
    <mergeCell ref="B757:B788"/>
    <mergeCell ref="B789:C789"/>
    <mergeCell ref="B790:B791"/>
    <mergeCell ref="B792:C792"/>
    <mergeCell ref="B654:B658"/>
    <mergeCell ref="B659:C659"/>
    <mergeCell ref="B660:B662"/>
    <mergeCell ref="B663:C663"/>
    <mergeCell ref="B664:B672"/>
    <mergeCell ref="B673:C673"/>
    <mergeCell ref="B625:C625"/>
    <mergeCell ref="B627:C627"/>
    <mergeCell ref="B628:B634"/>
    <mergeCell ref="B635:C635"/>
    <mergeCell ref="A636:C636"/>
    <mergeCell ref="A637:A673"/>
    <mergeCell ref="B637:B644"/>
    <mergeCell ref="B645:C645"/>
    <mergeCell ref="B646:B652"/>
    <mergeCell ref="B653:C653"/>
    <mergeCell ref="B528:B530"/>
    <mergeCell ref="B531:C531"/>
    <mergeCell ref="A532:C532"/>
    <mergeCell ref="A533:A635"/>
    <mergeCell ref="B533:B555"/>
    <mergeCell ref="B556:C556"/>
    <mergeCell ref="B557:B558"/>
    <mergeCell ref="B559:C559"/>
    <mergeCell ref="B601:C601"/>
    <mergeCell ref="B602:B605"/>
    <mergeCell ref="B606:C606"/>
    <mergeCell ref="B607:B617"/>
    <mergeCell ref="B618:C618"/>
    <mergeCell ref="B619:B624"/>
    <mergeCell ref="B560:B575"/>
    <mergeCell ref="B576:C576"/>
    <mergeCell ref="B578:C578"/>
    <mergeCell ref="B579:B589"/>
    <mergeCell ref="B590:C590"/>
    <mergeCell ref="B591:B600"/>
    <mergeCell ref="B523:B524"/>
    <mergeCell ref="B469:B475"/>
    <mergeCell ref="B476:C476"/>
    <mergeCell ref="B477:B485"/>
    <mergeCell ref="B486:C486"/>
    <mergeCell ref="B488:C488"/>
    <mergeCell ref="B489:B492"/>
    <mergeCell ref="B525:C525"/>
    <mergeCell ref="B527:C527"/>
    <mergeCell ref="A393:C393"/>
    <mergeCell ref="A394:A531"/>
    <mergeCell ref="B394:B399"/>
    <mergeCell ref="B400:C400"/>
    <mergeCell ref="B401:B415"/>
    <mergeCell ref="B416:C416"/>
    <mergeCell ref="B417:B423"/>
    <mergeCell ref="B452:B458"/>
    <mergeCell ref="B459:C459"/>
    <mergeCell ref="B460:B463"/>
    <mergeCell ref="B464:C464"/>
    <mergeCell ref="B465:B467"/>
    <mergeCell ref="B468:C468"/>
    <mergeCell ref="B424:C424"/>
    <mergeCell ref="B425:B441"/>
    <mergeCell ref="B442:C442"/>
    <mergeCell ref="B444:C444"/>
    <mergeCell ref="B445:B450"/>
    <mergeCell ref="B451:C451"/>
    <mergeCell ref="B493:C493"/>
    <mergeCell ref="B494:B508"/>
    <mergeCell ref="B509:C509"/>
    <mergeCell ref="B510:B521"/>
    <mergeCell ref="B522:C522"/>
    <mergeCell ref="A352:C352"/>
    <mergeCell ref="A353:A392"/>
    <mergeCell ref="B353:B379"/>
    <mergeCell ref="B380:C380"/>
    <mergeCell ref="B381:B384"/>
    <mergeCell ref="B385:C385"/>
    <mergeCell ref="B386:B389"/>
    <mergeCell ref="B390:C390"/>
    <mergeCell ref="B392:C392"/>
    <mergeCell ref="A232:C232"/>
    <mergeCell ref="A233:A351"/>
    <mergeCell ref="B233:B291"/>
    <mergeCell ref="B292:C292"/>
    <mergeCell ref="B293:B298"/>
    <mergeCell ref="B299:C299"/>
    <mergeCell ref="B300:B311"/>
    <mergeCell ref="B312:C312"/>
    <mergeCell ref="B313:B346"/>
    <mergeCell ref="B347:C347"/>
    <mergeCell ref="B348:B350"/>
    <mergeCell ref="B351:C351"/>
    <mergeCell ref="A202:C202"/>
    <mergeCell ref="A203:A231"/>
    <mergeCell ref="B203:B218"/>
    <mergeCell ref="B219:C219"/>
    <mergeCell ref="B220:B223"/>
    <mergeCell ref="B224:C224"/>
    <mergeCell ref="B226:C226"/>
    <mergeCell ref="B227:B230"/>
    <mergeCell ref="B231:C231"/>
    <mergeCell ref="B144:B187"/>
    <mergeCell ref="B188:C188"/>
    <mergeCell ref="B189:B192"/>
    <mergeCell ref="B193:C193"/>
    <mergeCell ref="A80:A201"/>
    <mergeCell ref="B80:B110"/>
    <mergeCell ref="B111:C111"/>
    <mergeCell ref="B112:B119"/>
    <mergeCell ref="B120:C120"/>
    <mergeCell ref="B121:B125"/>
    <mergeCell ref="B126:C126"/>
    <mergeCell ref="B127:B133"/>
    <mergeCell ref="B134:C134"/>
    <mergeCell ref="B136:C136"/>
    <mergeCell ref="B194:B198"/>
    <mergeCell ref="B199:C199"/>
    <mergeCell ref="B201:C201"/>
    <mergeCell ref="A79:C79"/>
    <mergeCell ref="B49:C49"/>
    <mergeCell ref="B50:B57"/>
    <mergeCell ref="B58:C58"/>
    <mergeCell ref="B59:B64"/>
    <mergeCell ref="B65:C65"/>
    <mergeCell ref="B66:B70"/>
    <mergeCell ref="B137:B142"/>
    <mergeCell ref="B143:C143"/>
    <mergeCell ref="A5:E5"/>
    <mergeCell ref="A8:A78"/>
    <mergeCell ref="B8:B21"/>
    <mergeCell ref="B22:C22"/>
    <mergeCell ref="B23:B25"/>
    <mergeCell ref="B26:C26"/>
    <mergeCell ref="B27:B34"/>
    <mergeCell ref="B35:C35"/>
    <mergeCell ref="B36:B46"/>
    <mergeCell ref="B47:C47"/>
    <mergeCell ref="B71:C71"/>
    <mergeCell ref="B72:B74"/>
    <mergeCell ref="B75:C75"/>
    <mergeCell ref="B76:B77"/>
    <mergeCell ref="B78:C78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Q701"/>
  <sheetViews>
    <sheetView tabSelected="1" zoomScale="80" zoomScaleNormal="80" workbookViewId="0">
      <selection activeCell="A2" sqref="A2:O2"/>
    </sheetView>
  </sheetViews>
  <sheetFormatPr defaultRowHeight="12.75"/>
  <cols>
    <col min="1" max="1" width="18.140625" style="477" customWidth="1"/>
    <col min="2" max="2" width="25" style="478" bestFit="1" customWidth="1"/>
    <col min="3" max="3" width="7" style="479" hidden="1" customWidth="1"/>
    <col min="4" max="4" width="13.28515625" style="480" hidden="1" customWidth="1"/>
    <col min="5" max="5" width="8" style="479" hidden="1" customWidth="1"/>
    <col min="6" max="6" width="14.28515625" style="480" hidden="1" customWidth="1"/>
    <col min="7" max="7" width="7.5703125" style="479" bestFit="1" customWidth="1"/>
    <col min="8" max="8" width="13.5703125" style="480" bestFit="1" customWidth="1"/>
    <col min="9" max="9" width="7.5703125" style="481" bestFit="1" customWidth="1"/>
    <col min="10" max="10" width="12.42578125" style="482" bestFit="1" customWidth="1"/>
    <col min="11" max="11" width="17.28515625" style="482" customWidth="1"/>
    <col min="12" max="12" width="22.5703125" style="483" customWidth="1"/>
    <col min="13" max="13" width="18.28515625" style="483" bestFit="1" customWidth="1"/>
    <col min="14" max="14" width="14.5703125" style="483" bestFit="1" customWidth="1"/>
    <col min="15" max="15" width="14.140625" style="483" bestFit="1" customWidth="1"/>
    <col min="16" max="16" width="9.140625" style="435"/>
    <col min="17" max="17" width="11" style="435" bestFit="1" customWidth="1"/>
    <col min="18" max="230" width="9.140625" style="435"/>
    <col min="231" max="231" width="18.140625" style="435" customWidth="1"/>
    <col min="232" max="232" width="22.5703125" style="435" customWidth="1"/>
    <col min="233" max="233" width="7" style="435" bestFit="1" customWidth="1"/>
    <col min="234" max="234" width="13.28515625" style="435" bestFit="1" customWidth="1"/>
    <col min="235" max="235" width="8" style="435" bestFit="1" customWidth="1"/>
    <col min="236" max="236" width="14.28515625" style="435" bestFit="1" customWidth="1"/>
    <col min="237" max="237" width="8" style="435" bestFit="1" customWidth="1"/>
    <col min="238" max="238" width="14.28515625" style="435" bestFit="1" customWidth="1"/>
    <col min="239" max="239" width="9.140625" style="435"/>
    <col min="240" max="241" width="12.42578125" style="435" bestFit="1" customWidth="1"/>
    <col min="242" max="486" width="9.140625" style="435"/>
    <col min="487" max="487" width="18.140625" style="435" customWidth="1"/>
    <col min="488" max="488" width="22.5703125" style="435" customWidth="1"/>
    <col min="489" max="489" width="7" style="435" bestFit="1" customWidth="1"/>
    <col min="490" max="490" width="13.28515625" style="435" bestFit="1" customWidth="1"/>
    <col min="491" max="491" width="8" style="435" bestFit="1" customWidth="1"/>
    <col min="492" max="492" width="14.28515625" style="435" bestFit="1" customWidth="1"/>
    <col min="493" max="493" width="8" style="435" bestFit="1" customWidth="1"/>
    <col min="494" max="494" width="14.28515625" style="435" bestFit="1" customWidth="1"/>
    <col min="495" max="495" width="9.140625" style="435"/>
    <col min="496" max="497" width="12.42578125" style="435" bestFit="1" customWidth="1"/>
    <col min="498" max="742" width="9.140625" style="435"/>
    <col min="743" max="743" width="18.140625" style="435" customWidth="1"/>
    <col min="744" max="744" width="22.5703125" style="435" customWidth="1"/>
    <col min="745" max="745" width="7" style="435" bestFit="1" customWidth="1"/>
    <col min="746" max="746" width="13.28515625" style="435" bestFit="1" customWidth="1"/>
    <col min="747" max="747" width="8" style="435" bestFit="1" customWidth="1"/>
    <col min="748" max="748" width="14.28515625" style="435" bestFit="1" customWidth="1"/>
    <col min="749" max="749" width="8" style="435" bestFit="1" customWidth="1"/>
    <col min="750" max="750" width="14.28515625" style="435" bestFit="1" customWidth="1"/>
    <col min="751" max="751" width="9.140625" style="435"/>
    <col min="752" max="753" width="12.42578125" style="435" bestFit="1" customWidth="1"/>
    <col min="754" max="998" width="9.140625" style="435"/>
    <col min="999" max="999" width="18.140625" style="435" customWidth="1"/>
    <col min="1000" max="1000" width="22.5703125" style="435" customWidth="1"/>
    <col min="1001" max="1001" width="7" style="435" bestFit="1" customWidth="1"/>
    <col min="1002" max="1002" width="13.28515625" style="435" bestFit="1" customWidth="1"/>
    <col min="1003" max="1003" width="8" style="435" bestFit="1" customWidth="1"/>
    <col min="1004" max="1004" width="14.28515625" style="435" bestFit="1" customWidth="1"/>
    <col min="1005" max="1005" width="8" style="435" bestFit="1" customWidth="1"/>
    <col min="1006" max="1006" width="14.28515625" style="435" bestFit="1" customWidth="1"/>
    <col min="1007" max="1007" width="9.140625" style="435"/>
    <col min="1008" max="1009" width="12.42578125" style="435" bestFit="1" customWidth="1"/>
    <col min="1010" max="1254" width="9.140625" style="435"/>
    <col min="1255" max="1255" width="18.140625" style="435" customWidth="1"/>
    <col min="1256" max="1256" width="22.5703125" style="435" customWidth="1"/>
    <col min="1257" max="1257" width="7" style="435" bestFit="1" customWidth="1"/>
    <col min="1258" max="1258" width="13.28515625" style="435" bestFit="1" customWidth="1"/>
    <col min="1259" max="1259" width="8" style="435" bestFit="1" customWidth="1"/>
    <col min="1260" max="1260" width="14.28515625" style="435" bestFit="1" customWidth="1"/>
    <col min="1261" max="1261" width="8" style="435" bestFit="1" customWidth="1"/>
    <col min="1262" max="1262" width="14.28515625" style="435" bestFit="1" customWidth="1"/>
    <col min="1263" max="1263" width="9.140625" style="435"/>
    <col min="1264" max="1265" width="12.42578125" style="435" bestFit="1" customWidth="1"/>
    <col min="1266" max="1510" width="9.140625" style="435"/>
    <col min="1511" max="1511" width="18.140625" style="435" customWidth="1"/>
    <col min="1512" max="1512" width="22.5703125" style="435" customWidth="1"/>
    <col min="1513" max="1513" width="7" style="435" bestFit="1" customWidth="1"/>
    <col min="1514" max="1514" width="13.28515625" style="435" bestFit="1" customWidth="1"/>
    <col min="1515" max="1515" width="8" style="435" bestFit="1" customWidth="1"/>
    <col min="1516" max="1516" width="14.28515625" style="435" bestFit="1" customWidth="1"/>
    <col min="1517" max="1517" width="8" style="435" bestFit="1" customWidth="1"/>
    <col min="1518" max="1518" width="14.28515625" style="435" bestFit="1" customWidth="1"/>
    <col min="1519" max="1519" width="9.140625" style="435"/>
    <col min="1520" max="1521" width="12.42578125" style="435" bestFit="1" customWidth="1"/>
    <col min="1522" max="1766" width="9.140625" style="435"/>
    <col min="1767" max="1767" width="18.140625" style="435" customWidth="1"/>
    <col min="1768" max="1768" width="22.5703125" style="435" customWidth="1"/>
    <col min="1769" max="1769" width="7" style="435" bestFit="1" customWidth="1"/>
    <col min="1770" max="1770" width="13.28515625" style="435" bestFit="1" customWidth="1"/>
    <col min="1771" max="1771" width="8" style="435" bestFit="1" customWidth="1"/>
    <col min="1772" max="1772" width="14.28515625" style="435" bestFit="1" customWidth="1"/>
    <col min="1773" max="1773" width="8" style="435" bestFit="1" customWidth="1"/>
    <col min="1774" max="1774" width="14.28515625" style="435" bestFit="1" customWidth="1"/>
    <col min="1775" max="1775" width="9.140625" style="435"/>
    <col min="1776" max="1777" width="12.42578125" style="435" bestFit="1" customWidth="1"/>
    <col min="1778" max="2022" width="9.140625" style="435"/>
    <col min="2023" max="2023" width="18.140625" style="435" customWidth="1"/>
    <col min="2024" max="2024" width="22.5703125" style="435" customWidth="1"/>
    <col min="2025" max="2025" width="7" style="435" bestFit="1" customWidth="1"/>
    <col min="2026" max="2026" width="13.28515625" style="435" bestFit="1" customWidth="1"/>
    <col min="2027" max="2027" width="8" style="435" bestFit="1" customWidth="1"/>
    <col min="2028" max="2028" width="14.28515625" style="435" bestFit="1" customWidth="1"/>
    <col min="2029" max="2029" width="8" style="435" bestFit="1" customWidth="1"/>
    <col min="2030" max="2030" width="14.28515625" style="435" bestFit="1" customWidth="1"/>
    <col min="2031" max="2031" width="9.140625" style="435"/>
    <col min="2032" max="2033" width="12.42578125" style="435" bestFit="1" customWidth="1"/>
    <col min="2034" max="2278" width="9.140625" style="435"/>
    <col min="2279" max="2279" width="18.140625" style="435" customWidth="1"/>
    <col min="2280" max="2280" width="22.5703125" style="435" customWidth="1"/>
    <col min="2281" max="2281" width="7" style="435" bestFit="1" customWidth="1"/>
    <col min="2282" max="2282" width="13.28515625" style="435" bestFit="1" customWidth="1"/>
    <col min="2283" max="2283" width="8" style="435" bestFit="1" customWidth="1"/>
    <col min="2284" max="2284" width="14.28515625" style="435" bestFit="1" customWidth="1"/>
    <col min="2285" max="2285" width="8" style="435" bestFit="1" customWidth="1"/>
    <col min="2286" max="2286" width="14.28515625" style="435" bestFit="1" customWidth="1"/>
    <col min="2287" max="2287" width="9.140625" style="435"/>
    <col min="2288" max="2289" width="12.42578125" style="435" bestFit="1" customWidth="1"/>
    <col min="2290" max="2534" width="9.140625" style="435"/>
    <col min="2535" max="2535" width="18.140625" style="435" customWidth="1"/>
    <col min="2536" max="2536" width="22.5703125" style="435" customWidth="1"/>
    <col min="2537" max="2537" width="7" style="435" bestFit="1" customWidth="1"/>
    <col min="2538" max="2538" width="13.28515625" style="435" bestFit="1" customWidth="1"/>
    <col min="2539" max="2539" width="8" style="435" bestFit="1" customWidth="1"/>
    <col min="2540" max="2540" width="14.28515625" style="435" bestFit="1" customWidth="1"/>
    <col min="2541" max="2541" width="8" style="435" bestFit="1" customWidth="1"/>
    <col min="2542" max="2542" width="14.28515625" style="435" bestFit="1" customWidth="1"/>
    <col min="2543" max="2543" width="9.140625" style="435"/>
    <col min="2544" max="2545" width="12.42578125" style="435" bestFit="1" customWidth="1"/>
    <col min="2546" max="2790" width="9.140625" style="435"/>
    <col min="2791" max="2791" width="18.140625" style="435" customWidth="1"/>
    <col min="2792" max="2792" width="22.5703125" style="435" customWidth="1"/>
    <col min="2793" max="2793" width="7" style="435" bestFit="1" customWidth="1"/>
    <col min="2794" max="2794" width="13.28515625" style="435" bestFit="1" customWidth="1"/>
    <col min="2795" max="2795" width="8" style="435" bestFit="1" customWidth="1"/>
    <col min="2796" max="2796" width="14.28515625" style="435" bestFit="1" customWidth="1"/>
    <col min="2797" max="2797" width="8" style="435" bestFit="1" customWidth="1"/>
    <col min="2798" max="2798" width="14.28515625" style="435" bestFit="1" customWidth="1"/>
    <col min="2799" max="2799" width="9.140625" style="435"/>
    <col min="2800" max="2801" width="12.42578125" style="435" bestFit="1" customWidth="1"/>
    <col min="2802" max="3046" width="9.140625" style="435"/>
    <col min="3047" max="3047" width="18.140625" style="435" customWidth="1"/>
    <col min="3048" max="3048" width="22.5703125" style="435" customWidth="1"/>
    <col min="3049" max="3049" width="7" style="435" bestFit="1" customWidth="1"/>
    <col min="3050" max="3050" width="13.28515625" style="435" bestFit="1" customWidth="1"/>
    <col min="3051" max="3051" width="8" style="435" bestFit="1" customWidth="1"/>
    <col min="3052" max="3052" width="14.28515625" style="435" bestFit="1" customWidth="1"/>
    <col min="3053" max="3053" width="8" style="435" bestFit="1" customWidth="1"/>
    <col min="3054" max="3054" width="14.28515625" style="435" bestFit="1" customWidth="1"/>
    <col min="3055" max="3055" width="9.140625" style="435"/>
    <col min="3056" max="3057" width="12.42578125" style="435" bestFit="1" customWidth="1"/>
    <col min="3058" max="3302" width="9.140625" style="435"/>
    <col min="3303" max="3303" width="18.140625" style="435" customWidth="1"/>
    <col min="3304" max="3304" width="22.5703125" style="435" customWidth="1"/>
    <col min="3305" max="3305" width="7" style="435" bestFit="1" customWidth="1"/>
    <col min="3306" max="3306" width="13.28515625" style="435" bestFit="1" customWidth="1"/>
    <col min="3307" max="3307" width="8" style="435" bestFit="1" customWidth="1"/>
    <col min="3308" max="3308" width="14.28515625" style="435" bestFit="1" customWidth="1"/>
    <col min="3309" max="3309" width="8" style="435" bestFit="1" customWidth="1"/>
    <col min="3310" max="3310" width="14.28515625" style="435" bestFit="1" customWidth="1"/>
    <col min="3311" max="3311" width="9.140625" style="435"/>
    <col min="3312" max="3313" width="12.42578125" style="435" bestFit="1" customWidth="1"/>
    <col min="3314" max="3558" width="9.140625" style="435"/>
    <col min="3559" max="3559" width="18.140625" style="435" customWidth="1"/>
    <col min="3560" max="3560" width="22.5703125" style="435" customWidth="1"/>
    <col min="3561" max="3561" width="7" style="435" bestFit="1" customWidth="1"/>
    <col min="3562" max="3562" width="13.28515625" style="435" bestFit="1" customWidth="1"/>
    <col min="3563" max="3563" width="8" style="435" bestFit="1" customWidth="1"/>
    <col min="3564" max="3564" width="14.28515625" style="435" bestFit="1" customWidth="1"/>
    <col min="3565" max="3565" width="8" style="435" bestFit="1" customWidth="1"/>
    <col min="3566" max="3566" width="14.28515625" style="435" bestFit="1" customWidth="1"/>
    <col min="3567" max="3567" width="9.140625" style="435"/>
    <col min="3568" max="3569" width="12.42578125" style="435" bestFit="1" customWidth="1"/>
    <col min="3570" max="3814" width="9.140625" style="435"/>
    <col min="3815" max="3815" width="18.140625" style="435" customWidth="1"/>
    <col min="3816" max="3816" width="22.5703125" style="435" customWidth="1"/>
    <col min="3817" max="3817" width="7" style="435" bestFit="1" customWidth="1"/>
    <col min="3818" max="3818" width="13.28515625" style="435" bestFit="1" customWidth="1"/>
    <col min="3819" max="3819" width="8" style="435" bestFit="1" customWidth="1"/>
    <col min="3820" max="3820" width="14.28515625" style="435" bestFit="1" customWidth="1"/>
    <col min="3821" max="3821" width="8" style="435" bestFit="1" customWidth="1"/>
    <col min="3822" max="3822" width="14.28515625" style="435" bestFit="1" customWidth="1"/>
    <col min="3823" max="3823" width="9.140625" style="435"/>
    <col min="3824" max="3825" width="12.42578125" style="435" bestFit="1" customWidth="1"/>
    <col min="3826" max="4070" width="9.140625" style="435"/>
    <col min="4071" max="4071" width="18.140625" style="435" customWidth="1"/>
    <col min="4072" max="4072" width="22.5703125" style="435" customWidth="1"/>
    <col min="4073" max="4073" width="7" style="435" bestFit="1" customWidth="1"/>
    <col min="4074" max="4074" width="13.28515625" style="435" bestFit="1" customWidth="1"/>
    <col min="4075" max="4075" width="8" style="435" bestFit="1" customWidth="1"/>
    <col min="4076" max="4076" width="14.28515625" style="435" bestFit="1" customWidth="1"/>
    <col min="4077" max="4077" width="8" style="435" bestFit="1" customWidth="1"/>
    <col min="4078" max="4078" width="14.28515625" style="435" bestFit="1" customWidth="1"/>
    <col min="4079" max="4079" width="9.140625" style="435"/>
    <col min="4080" max="4081" width="12.42578125" style="435" bestFit="1" customWidth="1"/>
    <col min="4082" max="4326" width="9.140625" style="435"/>
    <col min="4327" max="4327" width="18.140625" style="435" customWidth="1"/>
    <col min="4328" max="4328" width="22.5703125" style="435" customWidth="1"/>
    <col min="4329" max="4329" width="7" style="435" bestFit="1" customWidth="1"/>
    <col min="4330" max="4330" width="13.28515625" style="435" bestFit="1" customWidth="1"/>
    <col min="4331" max="4331" width="8" style="435" bestFit="1" customWidth="1"/>
    <col min="4332" max="4332" width="14.28515625" style="435" bestFit="1" customWidth="1"/>
    <col min="4333" max="4333" width="8" style="435" bestFit="1" customWidth="1"/>
    <col min="4334" max="4334" width="14.28515625" style="435" bestFit="1" customWidth="1"/>
    <col min="4335" max="4335" width="9.140625" style="435"/>
    <col min="4336" max="4337" width="12.42578125" style="435" bestFit="1" customWidth="1"/>
    <col min="4338" max="4582" width="9.140625" style="435"/>
    <col min="4583" max="4583" width="18.140625" style="435" customWidth="1"/>
    <col min="4584" max="4584" width="22.5703125" style="435" customWidth="1"/>
    <col min="4585" max="4585" width="7" style="435" bestFit="1" customWidth="1"/>
    <col min="4586" max="4586" width="13.28515625" style="435" bestFit="1" customWidth="1"/>
    <col min="4587" max="4587" width="8" style="435" bestFit="1" customWidth="1"/>
    <col min="4588" max="4588" width="14.28515625" style="435" bestFit="1" customWidth="1"/>
    <col min="4589" max="4589" width="8" style="435" bestFit="1" customWidth="1"/>
    <col min="4590" max="4590" width="14.28515625" style="435" bestFit="1" customWidth="1"/>
    <col min="4591" max="4591" width="9.140625" style="435"/>
    <col min="4592" max="4593" width="12.42578125" style="435" bestFit="1" customWidth="1"/>
    <col min="4594" max="4838" width="9.140625" style="435"/>
    <col min="4839" max="4839" width="18.140625" style="435" customWidth="1"/>
    <col min="4840" max="4840" width="22.5703125" style="435" customWidth="1"/>
    <col min="4841" max="4841" width="7" style="435" bestFit="1" customWidth="1"/>
    <col min="4842" max="4842" width="13.28515625" style="435" bestFit="1" customWidth="1"/>
    <col min="4843" max="4843" width="8" style="435" bestFit="1" customWidth="1"/>
    <col min="4844" max="4844" width="14.28515625" style="435" bestFit="1" customWidth="1"/>
    <col min="4845" max="4845" width="8" style="435" bestFit="1" customWidth="1"/>
    <col min="4846" max="4846" width="14.28515625" style="435" bestFit="1" customWidth="1"/>
    <col min="4847" max="4847" width="9.140625" style="435"/>
    <col min="4848" max="4849" width="12.42578125" style="435" bestFit="1" customWidth="1"/>
    <col min="4850" max="5094" width="9.140625" style="435"/>
    <col min="5095" max="5095" width="18.140625" style="435" customWidth="1"/>
    <col min="5096" max="5096" width="22.5703125" style="435" customWidth="1"/>
    <col min="5097" max="5097" width="7" style="435" bestFit="1" customWidth="1"/>
    <col min="5098" max="5098" width="13.28515625" style="435" bestFit="1" customWidth="1"/>
    <col min="5099" max="5099" width="8" style="435" bestFit="1" customWidth="1"/>
    <col min="5100" max="5100" width="14.28515625" style="435" bestFit="1" customWidth="1"/>
    <col min="5101" max="5101" width="8" style="435" bestFit="1" customWidth="1"/>
    <col min="5102" max="5102" width="14.28515625" style="435" bestFit="1" customWidth="1"/>
    <col min="5103" max="5103" width="9.140625" style="435"/>
    <col min="5104" max="5105" width="12.42578125" style="435" bestFit="1" customWidth="1"/>
    <col min="5106" max="5350" width="9.140625" style="435"/>
    <col min="5351" max="5351" width="18.140625" style="435" customWidth="1"/>
    <col min="5352" max="5352" width="22.5703125" style="435" customWidth="1"/>
    <col min="5353" max="5353" width="7" style="435" bestFit="1" customWidth="1"/>
    <col min="5354" max="5354" width="13.28515625" style="435" bestFit="1" customWidth="1"/>
    <col min="5355" max="5355" width="8" style="435" bestFit="1" customWidth="1"/>
    <col min="5356" max="5356" width="14.28515625" style="435" bestFit="1" customWidth="1"/>
    <col min="5357" max="5357" width="8" style="435" bestFit="1" customWidth="1"/>
    <col min="5358" max="5358" width="14.28515625" style="435" bestFit="1" customWidth="1"/>
    <col min="5359" max="5359" width="9.140625" style="435"/>
    <col min="5360" max="5361" width="12.42578125" style="435" bestFit="1" customWidth="1"/>
    <col min="5362" max="5606" width="9.140625" style="435"/>
    <col min="5607" max="5607" width="18.140625" style="435" customWidth="1"/>
    <col min="5608" max="5608" width="22.5703125" style="435" customWidth="1"/>
    <col min="5609" max="5609" width="7" style="435" bestFit="1" customWidth="1"/>
    <col min="5610" max="5610" width="13.28515625" style="435" bestFit="1" customWidth="1"/>
    <col min="5611" max="5611" width="8" style="435" bestFit="1" customWidth="1"/>
    <col min="5612" max="5612" width="14.28515625" style="435" bestFit="1" customWidth="1"/>
    <col min="5613" max="5613" width="8" style="435" bestFit="1" customWidth="1"/>
    <col min="5614" max="5614" width="14.28515625" style="435" bestFit="1" customWidth="1"/>
    <col min="5615" max="5615" width="9.140625" style="435"/>
    <col min="5616" max="5617" width="12.42578125" style="435" bestFit="1" customWidth="1"/>
    <col min="5618" max="5862" width="9.140625" style="435"/>
    <col min="5863" max="5863" width="18.140625" style="435" customWidth="1"/>
    <col min="5864" max="5864" width="22.5703125" style="435" customWidth="1"/>
    <col min="5865" max="5865" width="7" style="435" bestFit="1" customWidth="1"/>
    <col min="5866" max="5866" width="13.28515625" style="435" bestFit="1" customWidth="1"/>
    <col min="5867" max="5867" width="8" style="435" bestFit="1" customWidth="1"/>
    <col min="5868" max="5868" width="14.28515625" style="435" bestFit="1" customWidth="1"/>
    <col min="5869" max="5869" width="8" style="435" bestFit="1" customWidth="1"/>
    <col min="5870" max="5870" width="14.28515625" style="435" bestFit="1" customWidth="1"/>
    <col min="5871" max="5871" width="9.140625" style="435"/>
    <col min="5872" max="5873" width="12.42578125" style="435" bestFit="1" customWidth="1"/>
    <col min="5874" max="6118" width="9.140625" style="435"/>
    <col min="6119" max="6119" width="18.140625" style="435" customWidth="1"/>
    <col min="6120" max="6120" width="22.5703125" style="435" customWidth="1"/>
    <col min="6121" max="6121" width="7" style="435" bestFit="1" customWidth="1"/>
    <col min="6122" max="6122" width="13.28515625" style="435" bestFit="1" customWidth="1"/>
    <col min="6123" max="6123" width="8" style="435" bestFit="1" customWidth="1"/>
    <col min="6124" max="6124" width="14.28515625" style="435" bestFit="1" customWidth="1"/>
    <col min="6125" max="6125" width="8" style="435" bestFit="1" customWidth="1"/>
    <col min="6126" max="6126" width="14.28515625" style="435" bestFit="1" customWidth="1"/>
    <col min="6127" max="6127" width="9.140625" style="435"/>
    <col min="6128" max="6129" width="12.42578125" style="435" bestFit="1" customWidth="1"/>
    <col min="6130" max="6374" width="9.140625" style="435"/>
    <col min="6375" max="6375" width="18.140625" style="435" customWidth="1"/>
    <col min="6376" max="6376" width="22.5703125" style="435" customWidth="1"/>
    <col min="6377" max="6377" width="7" style="435" bestFit="1" customWidth="1"/>
    <col min="6378" max="6378" width="13.28515625" style="435" bestFit="1" customWidth="1"/>
    <col min="6379" max="6379" width="8" style="435" bestFit="1" customWidth="1"/>
    <col min="6380" max="6380" width="14.28515625" style="435" bestFit="1" customWidth="1"/>
    <col min="6381" max="6381" width="8" style="435" bestFit="1" customWidth="1"/>
    <col min="6382" max="6382" width="14.28515625" style="435" bestFit="1" customWidth="1"/>
    <col min="6383" max="6383" width="9.140625" style="435"/>
    <col min="6384" max="6385" width="12.42578125" style="435" bestFit="1" customWidth="1"/>
    <col min="6386" max="6630" width="9.140625" style="435"/>
    <col min="6631" max="6631" width="18.140625" style="435" customWidth="1"/>
    <col min="6632" max="6632" width="22.5703125" style="435" customWidth="1"/>
    <col min="6633" max="6633" width="7" style="435" bestFit="1" customWidth="1"/>
    <col min="6634" max="6634" width="13.28515625" style="435" bestFit="1" customWidth="1"/>
    <col min="6635" max="6635" width="8" style="435" bestFit="1" customWidth="1"/>
    <col min="6636" max="6636" width="14.28515625" style="435" bestFit="1" customWidth="1"/>
    <col min="6637" max="6637" width="8" style="435" bestFit="1" customWidth="1"/>
    <col min="6638" max="6638" width="14.28515625" style="435" bestFit="1" customWidth="1"/>
    <col min="6639" max="6639" width="9.140625" style="435"/>
    <col min="6640" max="6641" width="12.42578125" style="435" bestFit="1" customWidth="1"/>
    <col min="6642" max="6886" width="9.140625" style="435"/>
    <col min="6887" max="6887" width="18.140625" style="435" customWidth="1"/>
    <col min="6888" max="6888" width="22.5703125" style="435" customWidth="1"/>
    <col min="6889" max="6889" width="7" style="435" bestFit="1" customWidth="1"/>
    <col min="6890" max="6890" width="13.28515625" style="435" bestFit="1" customWidth="1"/>
    <col min="6891" max="6891" width="8" style="435" bestFit="1" customWidth="1"/>
    <col min="6892" max="6892" width="14.28515625" style="435" bestFit="1" customWidth="1"/>
    <col min="6893" max="6893" width="8" style="435" bestFit="1" customWidth="1"/>
    <col min="6894" max="6894" width="14.28515625" style="435" bestFit="1" customWidth="1"/>
    <col min="6895" max="6895" width="9.140625" style="435"/>
    <col min="6896" max="6897" width="12.42578125" style="435" bestFit="1" customWidth="1"/>
    <col min="6898" max="7142" width="9.140625" style="435"/>
    <col min="7143" max="7143" width="18.140625" style="435" customWidth="1"/>
    <col min="7144" max="7144" width="22.5703125" style="435" customWidth="1"/>
    <col min="7145" max="7145" width="7" style="435" bestFit="1" customWidth="1"/>
    <col min="7146" max="7146" width="13.28515625" style="435" bestFit="1" customWidth="1"/>
    <col min="7147" max="7147" width="8" style="435" bestFit="1" customWidth="1"/>
    <col min="7148" max="7148" width="14.28515625" style="435" bestFit="1" customWidth="1"/>
    <col min="7149" max="7149" width="8" style="435" bestFit="1" customWidth="1"/>
    <col min="7150" max="7150" width="14.28515625" style="435" bestFit="1" customWidth="1"/>
    <col min="7151" max="7151" width="9.140625" style="435"/>
    <col min="7152" max="7153" width="12.42578125" style="435" bestFit="1" customWidth="1"/>
    <col min="7154" max="7398" width="9.140625" style="435"/>
    <col min="7399" max="7399" width="18.140625" style="435" customWidth="1"/>
    <col min="7400" max="7400" width="22.5703125" style="435" customWidth="1"/>
    <col min="7401" max="7401" width="7" style="435" bestFit="1" customWidth="1"/>
    <col min="7402" max="7402" width="13.28515625" style="435" bestFit="1" customWidth="1"/>
    <col min="7403" max="7403" width="8" style="435" bestFit="1" customWidth="1"/>
    <col min="7404" max="7404" width="14.28515625" style="435" bestFit="1" customWidth="1"/>
    <col min="7405" max="7405" width="8" style="435" bestFit="1" customWidth="1"/>
    <col min="7406" max="7406" width="14.28515625" style="435" bestFit="1" customWidth="1"/>
    <col min="7407" max="7407" width="9.140625" style="435"/>
    <col min="7408" max="7409" width="12.42578125" style="435" bestFit="1" customWidth="1"/>
    <col min="7410" max="7654" width="9.140625" style="435"/>
    <col min="7655" max="7655" width="18.140625" style="435" customWidth="1"/>
    <col min="7656" max="7656" width="22.5703125" style="435" customWidth="1"/>
    <col min="7657" max="7657" width="7" style="435" bestFit="1" customWidth="1"/>
    <col min="7658" max="7658" width="13.28515625" style="435" bestFit="1" customWidth="1"/>
    <col min="7659" max="7659" width="8" style="435" bestFit="1" customWidth="1"/>
    <col min="7660" max="7660" width="14.28515625" style="435" bestFit="1" customWidth="1"/>
    <col min="7661" max="7661" width="8" style="435" bestFit="1" customWidth="1"/>
    <col min="7662" max="7662" width="14.28515625" style="435" bestFit="1" customWidth="1"/>
    <col min="7663" max="7663" width="9.140625" style="435"/>
    <col min="7664" max="7665" width="12.42578125" style="435" bestFit="1" customWidth="1"/>
    <col min="7666" max="7910" width="9.140625" style="435"/>
    <col min="7911" max="7911" width="18.140625" style="435" customWidth="1"/>
    <col min="7912" max="7912" width="22.5703125" style="435" customWidth="1"/>
    <col min="7913" max="7913" width="7" style="435" bestFit="1" customWidth="1"/>
    <col min="7914" max="7914" width="13.28515625" style="435" bestFit="1" customWidth="1"/>
    <col min="7915" max="7915" width="8" style="435" bestFit="1" customWidth="1"/>
    <col min="7916" max="7916" width="14.28515625" style="435" bestFit="1" customWidth="1"/>
    <col min="7917" max="7917" width="8" style="435" bestFit="1" customWidth="1"/>
    <col min="7918" max="7918" width="14.28515625" style="435" bestFit="1" customWidth="1"/>
    <col min="7919" max="7919" width="9.140625" style="435"/>
    <col min="7920" max="7921" width="12.42578125" style="435" bestFit="1" customWidth="1"/>
    <col min="7922" max="8166" width="9.140625" style="435"/>
    <col min="8167" max="8167" width="18.140625" style="435" customWidth="1"/>
    <col min="8168" max="8168" width="22.5703125" style="435" customWidth="1"/>
    <col min="8169" max="8169" width="7" style="435" bestFit="1" customWidth="1"/>
    <col min="8170" max="8170" width="13.28515625" style="435" bestFit="1" customWidth="1"/>
    <col min="8171" max="8171" width="8" style="435" bestFit="1" customWidth="1"/>
    <col min="8172" max="8172" width="14.28515625" style="435" bestFit="1" customWidth="1"/>
    <col min="8173" max="8173" width="8" style="435" bestFit="1" customWidth="1"/>
    <col min="8174" max="8174" width="14.28515625" style="435" bestFit="1" customWidth="1"/>
    <col min="8175" max="8175" width="9.140625" style="435"/>
    <col min="8176" max="8177" width="12.42578125" style="435" bestFit="1" customWidth="1"/>
    <col min="8178" max="8422" width="9.140625" style="435"/>
    <col min="8423" max="8423" width="18.140625" style="435" customWidth="1"/>
    <col min="8424" max="8424" width="22.5703125" style="435" customWidth="1"/>
    <col min="8425" max="8425" width="7" style="435" bestFit="1" customWidth="1"/>
    <col min="8426" max="8426" width="13.28515625" style="435" bestFit="1" customWidth="1"/>
    <col min="8427" max="8427" width="8" style="435" bestFit="1" customWidth="1"/>
    <col min="8428" max="8428" width="14.28515625" style="435" bestFit="1" customWidth="1"/>
    <col min="8429" max="8429" width="8" style="435" bestFit="1" customWidth="1"/>
    <col min="8430" max="8430" width="14.28515625" style="435" bestFit="1" customWidth="1"/>
    <col min="8431" max="8431" width="9.140625" style="435"/>
    <col min="8432" max="8433" width="12.42578125" style="435" bestFit="1" customWidth="1"/>
    <col min="8434" max="8678" width="9.140625" style="435"/>
    <col min="8679" max="8679" width="18.140625" style="435" customWidth="1"/>
    <col min="8680" max="8680" width="22.5703125" style="435" customWidth="1"/>
    <col min="8681" max="8681" width="7" style="435" bestFit="1" customWidth="1"/>
    <col min="8682" max="8682" width="13.28515625" style="435" bestFit="1" customWidth="1"/>
    <col min="8683" max="8683" width="8" style="435" bestFit="1" customWidth="1"/>
    <col min="8684" max="8684" width="14.28515625" style="435" bestFit="1" customWidth="1"/>
    <col min="8685" max="8685" width="8" style="435" bestFit="1" customWidth="1"/>
    <col min="8686" max="8686" width="14.28515625" style="435" bestFit="1" customWidth="1"/>
    <col min="8687" max="8687" width="9.140625" style="435"/>
    <col min="8688" max="8689" width="12.42578125" style="435" bestFit="1" customWidth="1"/>
    <col min="8690" max="8934" width="9.140625" style="435"/>
    <col min="8935" max="8935" width="18.140625" style="435" customWidth="1"/>
    <col min="8936" max="8936" width="22.5703125" style="435" customWidth="1"/>
    <col min="8937" max="8937" width="7" style="435" bestFit="1" customWidth="1"/>
    <col min="8938" max="8938" width="13.28515625" style="435" bestFit="1" customWidth="1"/>
    <col min="8939" max="8939" width="8" style="435" bestFit="1" customWidth="1"/>
    <col min="8940" max="8940" width="14.28515625" style="435" bestFit="1" customWidth="1"/>
    <col min="8941" max="8941" width="8" style="435" bestFit="1" customWidth="1"/>
    <col min="8942" max="8942" width="14.28515625" style="435" bestFit="1" customWidth="1"/>
    <col min="8943" max="8943" width="9.140625" style="435"/>
    <col min="8944" max="8945" width="12.42578125" style="435" bestFit="1" customWidth="1"/>
    <col min="8946" max="9190" width="9.140625" style="435"/>
    <col min="9191" max="9191" width="18.140625" style="435" customWidth="1"/>
    <col min="9192" max="9192" width="22.5703125" style="435" customWidth="1"/>
    <col min="9193" max="9193" width="7" style="435" bestFit="1" customWidth="1"/>
    <col min="9194" max="9194" width="13.28515625" style="435" bestFit="1" customWidth="1"/>
    <col min="9195" max="9195" width="8" style="435" bestFit="1" customWidth="1"/>
    <col min="9196" max="9196" width="14.28515625" style="435" bestFit="1" customWidth="1"/>
    <col min="9197" max="9197" width="8" style="435" bestFit="1" customWidth="1"/>
    <col min="9198" max="9198" width="14.28515625" style="435" bestFit="1" customWidth="1"/>
    <col min="9199" max="9199" width="9.140625" style="435"/>
    <col min="9200" max="9201" width="12.42578125" style="435" bestFit="1" customWidth="1"/>
    <col min="9202" max="9446" width="9.140625" style="435"/>
    <col min="9447" max="9447" width="18.140625" style="435" customWidth="1"/>
    <col min="9448" max="9448" width="22.5703125" style="435" customWidth="1"/>
    <col min="9449" max="9449" width="7" style="435" bestFit="1" customWidth="1"/>
    <col min="9450" max="9450" width="13.28515625" style="435" bestFit="1" customWidth="1"/>
    <col min="9451" max="9451" width="8" style="435" bestFit="1" customWidth="1"/>
    <col min="9452" max="9452" width="14.28515625" style="435" bestFit="1" customWidth="1"/>
    <col min="9453" max="9453" width="8" style="435" bestFit="1" customWidth="1"/>
    <col min="9454" max="9454" width="14.28515625" style="435" bestFit="1" customWidth="1"/>
    <col min="9455" max="9455" width="9.140625" style="435"/>
    <col min="9456" max="9457" width="12.42578125" style="435" bestFit="1" customWidth="1"/>
    <col min="9458" max="9702" width="9.140625" style="435"/>
    <col min="9703" max="9703" width="18.140625" style="435" customWidth="1"/>
    <col min="9704" max="9704" width="22.5703125" style="435" customWidth="1"/>
    <col min="9705" max="9705" width="7" style="435" bestFit="1" customWidth="1"/>
    <col min="9706" max="9706" width="13.28515625" style="435" bestFit="1" customWidth="1"/>
    <col min="9707" max="9707" width="8" style="435" bestFit="1" customWidth="1"/>
    <col min="9708" max="9708" width="14.28515625" style="435" bestFit="1" customWidth="1"/>
    <col min="9709" max="9709" width="8" style="435" bestFit="1" customWidth="1"/>
    <col min="9710" max="9710" width="14.28515625" style="435" bestFit="1" customWidth="1"/>
    <col min="9711" max="9711" width="9.140625" style="435"/>
    <col min="9712" max="9713" width="12.42578125" style="435" bestFit="1" customWidth="1"/>
    <col min="9714" max="9958" width="9.140625" style="435"/>
    <col min="9959" max="9959" width="18.140625" style="435" customWidth="1"/>
    <col min="9960" max="9960" width="22.5703125" style="435" customWidth="1"/>
    <col min="9961" max="9961" width="7" style="435" bestFit="1" customWidth="1"/>
    <col min="9962" max="9962" width="13.28515625" style="435" bestFit="1" customWidth="1"/>
    <col min="9963" max="9963" width="8" style="435" bestFit="1" customWidth="1"/>
    <col min="9964" max="9964" width="14.28515625" style="435" bestFit="1" customWidth="1"/>
    <col min="9965" max="9965" width="8" style="435" bestFit="1" customWidth="1"/>
    <col min="9966" max="9966" width="14.28515625" style="435" bestFit="1" customWidth="1"/>
    <col min="9967" max="9967" width="9.140625" style="435"/>
    <col min="9968" max="9969" width="12.42578125" style="435" bestFit="1" customWidth="1"/>
    <col min="9970" max="10214" width="9.140625" style="435"/>
    <col min="10215" max="10215" width="18.140625" style="435" customWidth="1"/>
    <col min="10216" max="10216" width="22.5703125" style="435" customWidth="1"/>
    <col min="10217" max="10217" width="7" style="435" bestFit="1" customWidth="1"/>
    <col min="10218" max="10218" width="13.28515625" style="435" bestFit="1" customWidth="1"/>
    <col min="10219" max="10219" width="8" style="435" bestFit="1" customWidth="1"/>
    <col min="10220" max="10220" width="14.28515625" style="435" bestFit="1" customWidth="1"/>
    <col min="10221" max="10221" width="8" style="435" bestFit="1" customWidth="1"/>
    <col min="10222" max="10222" width="14.28515625" style="435" bestFit="1" customWidth="1"/>
    <col min="10223" max="10223" width="9.140625" style="435"/>
    <col min="10224" max="10225" width="12.42578125" style="435" bestFit="1" customWidth="1"/>
    <col min="10226" max="10470" width="9.140625" style="435"/>
    <col min="10471" max="10471" width="18.140625" style="435" customWidth="1"/>
    <col min="10472" max="10472" width="22.5703125" style="435" customWidth="1"/>
    <col min="10473" max="10473" width="7" style="435" bestFit="1" customWidth="1"/>
    <col min="10474" max="10474" width="13.28515625" style="435" bestFit="1" customWidth="1"/>
    <col min="10475" max="10475" width="8" style="435" bestFit="1" customWidth="1"/>
    <col min="10476" max="10476" width="14.28515625" style="435" bestFit="1" customWidth="1"/>
    <col min="10477" max="10477" width="8" style="435" bestFit="1" customWidth="1"/>
    <col min="10478" max="10478" width="14.28515625" style="435" bestFit="1" customWidth="1"/>
    <col min="10479" max="10479" width="9.140625" style="435"/>
    <col min="10480" max="10481" width="12.42578125" style="435" bestFit="1" customWidth="1"/>
    <col min="10482" max="10726" width="9.140625" style="435"/>
    <col min="10727" max="10727" width="18.140625" style="435" customWidth="1"/>
    <col min="10728" max="10728" width="22.5703125" style="435" customWidth="1"/>
    <col min="10729" max="10729" width="7" style="435" bestFit="1" customWidth="1"/>
    <col min="10730" max="10730" width="13.28515625" style="435" bestFit="1" customWidth="1"/>
    <col min="10731" max="10731" width="8" style="435" bestFit="1" customWidth="1"/>
    <col min="10732" max="10732" width="14.28515625" style="435" bestFit="1" customWidth="1"/>
    <col min="10733" max="10733" width="8" style="435" bestFit="1" customWidth="1"/>
    <col min="10734" max="10734" width="14.28515625" style="435" bestFit="1" customWidth="1"/>
    <col min="10735" max="10735" width="9.140625" style="435"/>
    <col min="10736" max="10737" width="12.42578125" style="435" bestFit="1" customWidth="1"/>
    <col min="10738" max="10982" width="9.140625" style="435"/>
    <col min="10983" max="10983" width="18.140625" style="435" customWidth="1"/>
    <col min="10984" max="10984" width="22.5703125" style="435" customWidth="1"/>
    <col min="10985" max="10985" width="7" style="435" bestFit="1" customWidth="1"/>
    <col min="10986" max="10986" width="13.28515625" style="435" bestFit="1" customWidth="1"/>
    <col min="10987" max="10987" width="8" style="435" bestFit="1" customWidth="1"/>
    <col min="10988" max="10988" width="14.28515625" style="435" bestFit="1" customWidth="1"/>
    <col min="10989" max="10989" width="8" style="435" bestFit="1" customWidth="1"/>
    <col min="10990" max="10990" width="14.28515625" style="435" bestFit="1" customWidth="1"/>
    <col min="10991" max="10991" width="9.140625" style="435"/>
    <col min="10992" max="10993" width="12.42578125" style="435" bestFit="1" customWidth="1"/>
    <col min="10994" max="11238" width="9.140625" style="435"/>
    <col min="11239" max="11239" width="18.140625" style="435" customWidth="1"/>
    <col min="11240" max="11240" width="22.5703125" style="435" customWidth="1"/>
    <col min="11241" max="11241" width="7" style="435" bestFit="1" customWidth="1"/>
    <col min="11242" max="11242" width="13.28515625" style="435" bestFit="1" customWidth="1"/>
    <col min="11243" max="11243" width="8" style="435" bestFit="1" customWidth="1"/>
    <col min="11244" max="11244" width="14.28515625" style="435" bestFit="1" customWidth="1"/>
    <col min="11245" max="11245" width="8" style="435" bestFit="1" customWidth="1"/>
    <col min="11246" max="11246" width="14.28515625" style="435" bestFit="1" customWidth="1"/>
    <col min="11247" max="11247" width="9.140625" style="435"/>
    <col min="11248" max="11249" width="12.42578125" style="435" bestFit="1" customWidth="1"/>
    <col min="11250" max="11494" width="9.140625" style="435"/>
    <col min="11495" max="11495" width="18.140625" style="435" customWidth="1"/>
    <col min="11496" max="11496" width="22.5703125" style="435" customWidth="1"/>
    <col min="11497" max="11497" width="7" style="435" bestFit="1" customWidth="1"/>
    <col min="11498" max="11498" width="13.28515625" style="435" bestFit="1" customWidth="1"/>
    <col min="11499" max="11499" width="8" style="435" bestFit="1" customWidth="1"/>
    <col min="11500" max="11500" width="14.28515625" style="435" bestFit="1" customWidth="1"/>
    <col min="11501" max="11501" width="8" style="435" bestFit="1" customWidth="1"/>
    <col min="11502" max="11502" width="14.28515625" style="435" bestFit="1" customWidth="1"/>
    <col min="11503" max="11503" width="9.140625" style="435"/>
    <col min="11504" max="11505" width="12.42578125" style="435" bestFit="1" customWidth="1"/>
    <col min="11506" max="11750" width="9.140625" style="435"/>
    <col min="11751" max="11751" width="18.140625" style="435" customWidth="1"/>
    <col min="11752" max="11752" width="22.5703125" style="435" customWidth="1"/>
    <col min="11753" max="11753" width="7" style="435" bestFit="1" customWidth="1"/>
    <col min="11754" max="11754" width="13.28515625" style="435" bestFit="1" customWidth="1"/>
    <col min="11755" max="11755" width="8" style="435" bestFit="1" customWidth="1"/>
    <col min="11756" max="11756" width="14.28515625" style="435" bestFit="1" customWidth="1"/>
    <col min="11757" max="11757" width="8" style="435" bestFit="1" customWidth="1"/>
    <col min="11758" max="11758" width="14.28515625" style="435" bestFit="1" customWidth="1"/>
    <col min="11759" max="11759" width="9.140625" style="435"/>
    <col min="11760" max="11761" width="12.42578125" style="435" bestFit="1" customWidth="1"/>
    <col min="11762" max="12006" width="9.140625" style="435"/>
    <col min="12007" max="12007" width="18.140625" style="435" customWidth="1"/>
    <col min="12008" max="12008" width="22.5703125" style="435" customWidth="1"/>
    <col min="12009" max="12009" width="7" style="435" bestFit="1" customWidth="1"/>
    <col min="12010" max="12010" width="13.28515625" style="435" bestFit="1" customWidth="1"/>
    <col min="12011" max="12011" width="8" style="435" bestFit="1" customWidth="1"/>
    <col min="12012" max="12012" width="14.28515625" style="435" bestFit="1" customWidth="1"/>
    <col min="12013" max="12013" width="8" style="435" bestFit="1" customWidth="1"/>
    <col min="12014" max="12014" width="14.28515625" style="435" bestFit="1" customWidth="1"/>
    <col min="12015" max="12015" width="9.140625" style="435"/>
    <col min="12016" max="12017" width="12.42578125" style="435" bestFit="1" customWidth="1"/>
    <col min="12018" max="12262" width="9.140625" style="435"/>
    <col min="12263" max="12263" width="18.140625" style="435" customWidth="1"/>
    <col min="12264" max="12264" width="22.5703125" style="435" customWidth="1"/>
    <col min="12265" max="12265" width="7" style="435" bestFit="1" customWidth="1"/>
    <col min="12266" max="12266" width="13.28515625" style="435" bestFit="1" customWidth="1"/>
    <col min="12267" max="12267" width="8" style="435" bestFit="1" customWidth="1"/>
    <col min="12268" max="12268" width="14.28515625" style="435" bestFit="1" customWidth="1"/>
    <col min="12269" max="12269" width="8" style="435" bestFit="1" customWidth="1"/>
    <col min="12270" max="12270" width="14.28515625" style="435" bestFit="1" customWidth="1"/>
    <col min="12271" max="12271" width="9.140625" style="435"/>
    <col min="12272" max="12273" width="12.42578125" style="435" bestFit="1" customWidth="1"/>
    <col min="12274" max="12518" width="9.140625" style="435"/>
    <col min="12519" max="12519" width="18.140625" style="435" customWidth="1"/>
    <col min="12520" max="12520" width="22.5703125" style="435" customWidth="1"/>
    <col min="12521" max="12521" width="7" style="435" bestFit="1" customWidth="1"/>
    <col min="12522" max="12522" width="13.28515625" style="435" bestFit="1" customWidth="1"/>
    <col min="12523" max="12523" width="8" style="435" bestFit="1" customWidth="1"/>
    <col min="12524" max="12524" width="14.28515625" style="435" bestFit="1" customWidth="1"/>
    <col min="12525" max="12525" width="8" style="435" bestFit="1" customWidth="1"/>
    <col min="12526" max="12526" width="14.28515625" style="435" bestFit="1" customWidth="1"/>
    <col min="12527" max="12527" width="9.140625" style="435"/>
    <col min="12528" max="12529" width="12.42578125" style="435" bestFit="1" customWidth="1"/>
    <col min="12530" max="12774" width="9.140625" style="435"/>
    <col min="12775" max="12775" width="18.140625" style="435" customWidth="1"/>
    <col min="12776" max="12776" width="22.5703125" style="435" customWidth="1"/>
    <col min="12777" max="12777" width="7" style="435" bestFit="1" customWidth="1"/>
    <col min="12778" max="12778" width="13.28515625" style="435" bestFit="1" customWidth="1"/>
    <col min="12779" max="12779" width="8" style="435" bestFit="1" customWidth="1"/>
    <col min="12780" max="12780" width="14.28515625" style="435" bestFit="1" customWidth="1"/>
    <col min="12781" max="12781" width="8" style="435" bestFit="1" customWidth="1"/>
    <col min="12782" max="12782" width="14.28515625" style="435" bestFit="1" customWidth="1"/>
    <col min="12783" max="12783" width="9.140625" style="435"/>
    <col min="12784" max="12785" width="12.42578125" style="435" bestFit="1" customWidth="1"/>
    <col min="12786" max="13030" width="9.140625" style="435"/>
    <col min="13031" max="13031" width="18.140625" style="435" customWidth="1"/>
    <col min="13032" max="13032" width="22.5703125" style="435" customWidth="1"/>
    <col min="13033" max="13033" width="7" style="435" bestFit="1" customWidth="1"/>
    <col min="13034" max="13034" width="13.28515625" style="435" bestFit="1" customWidth="1"/>
    <col min="13035" max="13035" width="8" style="435" bestFit="1" customWidth="1"/>
    <col min="13036" max="13036" width="14.28515625" style="435" bestFit="1" customWidth="1"/>
    <col min="13037" max="13037" width="8" style="435" bestFit="1" customWidth="1"/>
    <col min="13038" max="13038" width="14.28515625" style="435" bestFit="1" customWidth="1"/>
    <col min="13039" max="13039" width="9.140625" style="435"/>
    <col min="13040" max="13041" width="12.42578125" style="435" bestFit="1" customWidth="1"/>
    <col min="13042" max="13286" width="9.140625" style="435"/>
    <col min="13287" max="13287" width="18.140625" style="435" customWidth="1"/>
    <col min="13288" max="13288" width="22.5703125" style="435" customWidth="1"/>
    <col min="13289" max="13289" width="7" style="435" bestFit="1" customWidth="1"/>
    <col min="13290" max="13290" width="13.28515625" style="435" bestFit="1" customWidth="1"/>
    <col min="13291" max="13291" width="8" style="435" bestFit="1" customWidth="1"/>
    <col min="13292" max="13292" width="14.28515625" style="435" bestFit="1" customWidth="1"/>
    <col min="13293" max="13293" width="8" style="435" bestFit="1" customWidth="1"/>
    <col min="13294" max="13294" width="14.28515625" style="435" bestFit="1" customWidth="1"/>
    <col min="13295" max="13295" width="9.140625" style="435"/>
    <col min="13296" max="13297" width="12.42578125" style="435" bestFit="1" customWidth="1"/>
    <col min="13298" max="13542" width="9.140625" style="435"/>
    <col min="13543" max="13543" width="18.140625" style="435" customWidth="1"/>
    <col min="13544" max="13544" width="22.5703125" style="435" customWidth="1"/>
    <col min="13545" max="13545" width="7" style="435" bestFit="1" customWidth="1"/>
    <col min="13546" max="13546" width="13.28515625" style="435" bestFit="1" customWidth="1"/>
    <col min="13547" max="13547" width="8" style="435" bestFit="1" customWidth="1"/>
    <col min="13548" max="13548" width="14.28515625" style="435" bestFit="1" customWidth="1"/>
    <col min="13549" max="13549" width="8" style="435" bestFit="1" customWidth="1"/>
    <col min="13550" max="13550" width="14.28515625" style="435" bestFit="1" customWidth="1"/>
    <col min="13551" max="13551" width="9.140625" style="435"/>
    <col min="13552" max="13553" width="12.42578125" style="435" bestFit="1" customWidth="1"/>
    <col min="13554" max="13798" width="9.140625" style="435"/>
    <col min="13799" max="13799" width="18.140625" style="435" customWidth="1"/>
    <col min="13800" max="13800" width="22.5703125" style="435" customWidth="1"/>
    <col min="13801" max="13801" width="7" style="435" bestFit="1" customWidth="1"/>
    <col min="13802" max="13802" width="13.28515625" style="435" bestFit="1" customWidth="1"/>
    <col min="13803" max="13803" width="8" style="435" bestFit="1" customWidth="1"/>
    <col min="13804" max="13804" width="14.28515625" style="435" bestFit="1" customWidth="1"/>
    <col min="13805" max="13805" width="8" style="435" bestFit="1" customWidth="1"/>
    <col min="13806" max="13806" width="14.28515625" style="435" bestFit="1" customWidth="1"/>
    <col min="13807" max="13807" width="9.140625" style="435"/>
    <col min="13808" max="13809" width="12.42578125" style="435" bestFit="1" customWidth="1"/>
    <col min="13810" max="14054" width="9.140625" style="435"/>
    <col min="14055" max="14055" width="18.140625" style="435" customWidth="1"/>
    <col min="14056" max="14056" width="22.5703125" style="435" customWidth="1"/>
    <col min="14057" max="14057" width="7" style="435" bestFit="1" customWidth="1"/>
    <col min="14058" max="14058" width="13.28515625" style="435" bestFit="1" customWidth="1"/>
    <col min="14059" max="14059" width="8" style="435" bestFit="1" customWidth="1"/>
    <col min="14060" max="14060" width="14.28515625" style="435" bestFit="1" customWidth="1"/>
    <col min="14061" max="14061" width="8" style="435" bestFit="1" customWidth="1"/>
    <col min="14062" max="14062" width="14.28515625" style="435" bestFit="1" customWidth="1"/>
    <col min="14063" max="14063" width="9.140625" style="435"/>
    <col min="14064" max="14065" width="12.42578125" style="435" bestFit="1" customWidth="1"/>
    <col min="14066" max="14310" width="9.140625" style="435"/>
    <col min="14311" max="14311" width="18.140625" style="435" customWidth="1"/>
    <col min="14312" max="14312" width="22.5703125" style="435" customWidth="1"/>
    <col min="14313" max="14313" width="7" style="435" bestFit="1" customWidth="1"/>
    <col min="14314" max="14314" width="13.28515625" style="435" bestFit="1" customWidth="1"/>
    <col min="14315" max="14315" width="8" style="435" bestFit="1" customWidth="1"/>
    <col min="14316" max="14316" width="14.28515625" style="435" bestFit="1" customWidth="1"/>
    <col min="14317" max="14317" width="8" style="435" bestFit="1" customWidth="1"/>
    <col min="14318" max="14318" width="14.28515625" style="435" bestFit="1" customWidth="1"/>
    <col min="14319" max="14319" width="9.140625" style="435"/>
    <col min="14320" max="14321" width="12.42578125" style="435" bestFit="1" customWidth="1"/>
    <col min="14322" max="14566" width="9.140625" style="435"/>
    <col min="14567" max="14567" width="18.140625" style="435" customWidth="1"/>
    <col min="14568" max="14568" width="22.5703125" style="435" customWidth="1"/>
    <col min="14569" max="14569" width="7" style="435" bestFit="1" customWidth="1"/>
    <col min="14570" max="14570" width="13.28515625" style="435" bestFit="1" customWidth="1"/>
    <col min="14571" max="14571" width="8" style="435" bestFit="1" customWidth="1"/>
    <col min="14572" max="14572" width="14.28515625" style="435" bestFit="1" customWidth="1"/>
    <col min="14573" max="14573" width="8" style="435" bestFit="1" customWidth="1"/>
    <col min="14574" max="14574" width="14.28515625" style="435" bestFit="1" customWidth="1"/>
    <col min="14575" max="14575" width="9.140625" style="435"/>
    <col min="14576" max="14577" width="12.42578125" style="435" bestFit="1" customWidth="1"/>
    <col min="14578" max="14822" width="9.140625" style="435"/>
    <col min="14823" max="14823" width="18.140625" style="435" customWidth="1"/>
    <col min="14824" max="14824" width="22.5703125" style="435" customWidth="1"/>
    <col min="14825" max="14825" width="7" style="435" bestFit="1" customWidth="1"/>
    <col min="14826" max="14826" width="13.28515625" style="435" bestFit="1" customWidth="1"/>
    <col min="14827" max="14827" width="8" style="435" bestFit="1" customWidth="1"/>
    <col min="14828" max="14828" width="14.28515625" style="435" bestFit="1" customWidth="1"/>
    <col min="14829" max="14829" width="8" style="435" bestFit="1" customWidth="1"/>
    <col min="14830" max="14830" width="14.28515625" style="435" bestFit="1" customWidth="1"/>
    <col min="14831" max="14831" width="9.140625" style="435"/>
    <col min="14832" max="14833" width="12.42578125" style="435" bestFit="1" customWidth="1"/>
    <col min="14834" max="15078" width="9.140625" style="435"/>
    <col min="15079" max="15079" width="18.140625" style="435" customWidth="1"/>
    <col min="15080" max="15080" width="22.5703125" style="435" customWidth="1"/>
    <col min="15081" max="15081" width="7" style="435" bestFit="1" customWidth="1"/>
    <col min="15082" max="15082" width="13.28515625" style="435" bestFit="1" customWidth="1"/>
    <col min="15083" max="15083" width="8" style="435" bestFit="1" customWidth="1"/>
    <col min="15084" max="15084" width="14.28515625" style="435" bestFit="1" customWidth="1"/>
    <col min="15085" max="15085" width="8" style="435" bestFit="1" customWidth="1"/>
    <col min="15086" max="15086" width="14.28515625" style="435" bestFit="1" customWidth="1"/>
    <col min="15087" max="15087" width="9.140625" style="435"/>
    <col min="15088" max="15089" width="12.42578125" style="435" bestFit="1" customWidth="1"/>
    <col min="15090" max="15334" width="9.140625" style="435"/>
    <col min="15335" max="15335" width="18.140625" style="435" customWidth="1"/>
    <col min="15336" max="15336" width="22.5703125" style="435" customWidth="1"/>
    <col min="15337" max="15337" width="7" style="435" bestFit="1" customWidth="1"/>
    <col min="15338" max="15338" width="13.28515625" style="435" bestFit="1" customWidth="1"/>
    <col min="15339" max="15339" width="8" style="435" bestFit="1" customWidth="1"/>
    <col min="15340" max="15340" width="14.28515625" style="435" bestFit="1" customWidth="1"/>
    <col min="15341" max="15341" width="8" style="435" bestFit="1" customWidth="1"/>
    <col min="15342" max="15342" width="14.28515625" style="435" bestFit="1" customWidth="1"/>
    <col min="15343" max="15343" width="9.140625" style="435"/>
    <col min="15344" max="15345" width="12.42578125" style="435" bestFit="1" customWidth="1"/>
    <col min="15346" max="15590" width="9.140625" style="435"/>
    <col min="15591" max="15591" width="18.140625" style="435" customWidth="1"/>
    <col min="15592" max="15592" width="22.5703125" style="435" customWidth="1"/>
    <col min="15593" max="15593" width="7" style="435" bestFit="1" customWidth="1"/>
    <col min="15594" max="15594" width="13.28515625" style="435" bestFit="1" customWidth="1"/>
    <col min="15595" max="15595" width="8" style="435" bestFit="1" customWidth="1"/>
    <col min="15596" max="15596" width="14.28515625" style="435" bestFit="1" customWidth="1"/>
    <col min="15597" max="15597" width="8" style="435" bestFit="1" customWidth="1"/>
    <col min="15598" max="15598" width="14.28515625" style="435" bestFit="1" customWidth="1"/>
    <col min="15599" max="15599" width="9.140625" style="435"/>
    <col min="15600" max="15601" width="12.42578125" style="435" bestFit="1" customWidth="1"/>
    <col min="15602" max="15846" width="9.140625" style="435"/>
    <col min="15847" max="15847" width="18.140625" style="435" customWidth="1"/>
    <col min="15848" max="15848" width="22.5703125" style="435" customWidth="1"/>
    <col min="15849" max="15849" width="7" style="435" bestFit="1" customWidth="1"/>
    <col min="15850" max="15850" width="13.28515625" style="435" bestFit="1" customWidth="1"/>
    <col min="15851" max="15851" width="8" style="435" bestFit="1" customWidth="1"/>
    <col min="15852" max="15852" width="14.28515625" style="435" bestFit="1" customWidth="1"/>
    <col min="15853" max="15853" width="8" style="435" bestFit="1" customWidth="1"/>
    <col min="15854" max="15854" width="14.28515625" style="435" bestFit="1" customWidth="1"/>
    <col min="15855" max="15855" width="9.140625" style="435"/>
    <col min="15856" max="15857" width="12.42578125" style="435" bestFit="1" customWidth="1"/>
    <col min="15858" max="16102" width="9.140625" style="435"/>
    <col min="16103" max="16103" width="18.140625" style="435" customWidth="1"/>
    <col min="16104" max="16104" width="22.5703125" style="435" customWidth="1"/>
    <col min="16105" max="16105" width="7" style="435" bestFit="1" customWidth="1"/>
    <col min="16106" max="16106" width="13.28515625" style="435" bestFit="1" customWidth="1"/>
    <col min="16107" max="16107" width="8" style="435" bestFit="1" customWidth="1"/>
    <col min="16108" max="16108" width="14.28515625" style="435" bestFit="1" customWidth="1"/>
    <col min="16109" max="16109" width="8" style="435" bestFit="1" customWidth="1"/>
    <col min="16110" max="16110" width="14.28515625" style="435" bestFit="1" customWidth="1"/>
    <col min="16111" max="16111" width="9.140625" style="435"/>
    <col min="16112" max="16113" width="12.42578125" style="435" bestFit="1" customWidth="1"/>
    <col min="16114" max="16384" width="9.140625" style="435"/>
  </cols>
  <sheetData>
    <row r="2" spans="1:15" ht="28.5" customHeight="1">
      <c r="A2" s="533" t="s">
        <v>1041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</row>
    <row r="3" spans="1:15" ht="18.75" customHeight="1">
      <c r="A3" s="436"/>
      <c r="B3" s="437"/>
      <c r="C3" s="438"/>
      <c r="D3" s="439"/>
      <c r="E3" s="440"/>
      <c r="F3" s="440"/>
      <c r="G3" s="440"/>
      <c r="H3" s="440"/>
      <c r="I3" s="441"/>
      <c r="J3" s="442"/>
      <c r="K3" s="442"/>
      <c r="L3" s="443"/>
      <c r="M3" s="443"/>
      <c r="N3" s="443"/>
      <c r="O3" s="443"/>
    </row>
    <row r="4" spans="1:15" ht="18.75">
      <c r="A4" s="534" t="s">
        <v>1039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</row>
    <row r="5" spans="1:15" ht="18.75" customHeight="1">
      <c r="A5" s="534" t="s">
        <v>1042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</row>
    <row r="7" spans="1:15" s="444" customFormat="1" ht="36.75" customHeight="1">
      <c r="A7" s="535" t="s">
        <v>2</v>
      </c>
      <c r="B7" s="531" t="s">
        <v>3</v>
      </c>
      <c r="C7" s="536" t="s">
        <v>4</v>
      </c>
      <c r="D7" s="536"/>
      <c r="E7" s="537" t="s">
        <v>5</v>
      </c>
      <c r="F7" s="537"/>
      <c r="G7" s="538" t="s">
        <v>1028</v>
      </c>
      <c r="H7" s="538"/>
      <c r="I7" s="538" t="s">
        <v>1029</v>
      </c>
      <c r="J7" s="538"/>
      <c r="K7" s="538"/>
      <c r="L7" s="539" t="s">
        <v>1033</v>
      </c>
      <c r="M7" s="539"/>
      <c r="N7" s="539"/>
      <c r="O7" s="539"/>
    </row>
    <row r="8" spans="1:15" ht="51">
      <c r="A8" s="535"/>
      <c r="B8" s="531"/>
      <c r="C8" s="445" t="s">
        <v>7</v>
      </c>
      <c r="D8" s="446" t="s">
        <v>8</v>
      </c>
      <c r="E8" s="447" t="s">
        <v>7</v>
      </c>
      <c r="F8" s="448" t="s">
        <v>8</v>
      </c>
      <c r="G8" s="449" t="s">
        <v>7</v>
      </c>
      <c r="H8" s="450" t="s">
        <v>8</v>
      </c>
      <c r="I8" s="449" t="s">
        <v>7</v>
      </c>
      <c r="J8" s="450" t="s">
        <v>1037</v>
      </c>
      <c r="K8" s="451" t="s">
        <v>1038</v>
      </c>
      <c r="L8" s="452" t="s">
        <v>1036</v>
      </c>
      <c r="M8" s="452" t="s">
        <v>1032</v>
      </c>
      <c r="N8" s="452" t="s">
        <v>1035</v>
      </c>
      <c r="O8" s="452" t="s">
        <v>1034</v>
      </c>
    </row>
    <row r="9" spans="1:15">
      <c r="A9" s="529" t="s">
        <v>9</v>
      </c>
      <c r="B9" s="453" t="s">
        <v>10</v>
      </c>
      <c r="C9" s="454">
        <v>0</v>
      </c>
      <c r="D9" s="455">
        <v>0</v>
      </c>
      <c r="E9" s="454">
        <v>32</v>
      </c>
      <c r="F9" s="455">
        <v>37014.700000000004</v>
      </c>
      <c r="G9" s="454">
        <v>32</v>
      </c>
      <c r="H9" s="455">
        <v>37014.700000000004</v>
      </c>
      <c r="I9" s="456">
        <v>40</v>
      </c>
      <c r="J9" s="457">
        <v>38037.550000000003</v>
      </c>
      <c r="K9" s="458">
        <v>17683.963534432402</v>
      </c>
      <c r="L9" s="457">
        <v>38037.550000000003</v>
      </c>
      <c r="M9" s="457">
        <v>0.53275852698387605</v>
      </c>
      <c r="N9" s="457">
        <v>3319320.6</v>
      </c>
      <c r="O9" s="457">
        <f>M9*N9/100</f>
        <v>17683.963534432358</v>
      </c>
    </row>
    <row r="10" spans="1:15">
      <c r="A10" s="529"/>
      <c r="B10" s="453" t="s">
        <v>11</v>
      </c>
      <c r="C10" s="454">
        <v>0</v>
      </c>
      <c r="D10" s="455">
        <v>0</v>
      </c>
      <c r="E10" s="454">
        <v>15</v>
      </c>
      <c r="F10" s="455">
        <v>9425.42</v>
      </c>
      <c r="G10" s="454">
        <v>15</v>
      </c>
      <c r="H10" s="455">
        <v>9425.42</v>
      </c>
      <c r="I10" s="456">
        <v>0</v>
      </c>
      <c r="J10" s="457">
        <v>0</v>
      </c>
      <c r="K10" s="458">
        <v>0</v>
      </c>
      <c r="L10" s="457">
        <v>0</v>
      </c>
      <c r="M10" s="459">
        <v>0</v>
      </c>
      <c r="N10" s="457">
        <v>3319320.6000000006</v>
      </c>
      <c r="O10" s="457">
        <f>M10*N10/100</f>
        <v>0</v>
      </c>
    </row>
    <row r="11" spans="1:15">
      <c r="A11" s="529"/>
      <c r="B11" s="453" t="s">
        <v>12</v>
      </c>
      <c r="C11" s="454">
        <v>2</v>
      </c>
      <c r="D11" s="455">
        <v>1286</v>
      </c>
      <c r="E11" s="454">
        <v>0</v>
      </c>
      <c r="F11" s="455">
        <v>0</v>
      </c>
      <c r="G11" s="454">
        <v>2</v>
      </c>
      <c r="H11" s="455">
        <v>1286</v>
      </c>
      <c r="I11" s="456">
        <v>0</v>
      </c>
      <c r="J11" s="457">
        <v>0</v>
      </c>
      <c r="K11" s="458">
        <v>0</v>
      </c>
      <c r="L11" s="457">
        <v>0</v>
      </c>
      <c r="M11" s="459">
        <v>0</v>
      </c>
      <c r="N11" s="457">
        <v>3319320.6000000006</v>
      </c>
      <c r="O11" s="457">
        <f>M11*N11/100</f>
        <v>0</v>
      </c>
    </row>
    <row r="12" spans="1:15">
      <c r="A12" s="529"/>
      <c r="B12" s="453" t="s">
        <v>13</v>
      </c>
      <c r="C12" s="454">
        <v>1</v>
      </c>
      <c r="D12" s="455">
        <v>360</v>
      </c>
      <c r="E12" s="454">
        <v>0</v>
      </c>
      <c r="F12" s="455">
        <v>0</v>
      </c>
      <c r="G12" s="454">
        <v>1</v>
      </c>
      <c r="H12" s="455">
        <v>360</v>
      </c>
      <c r="I12" s="456">
        <v>4</v>
      </c>
      <c r="J12" s="457">
        <v>4960.7</v>
      </c>
      <c r="K12" s="458">
        <v>2306.2694076053431</v>
      </c>
      <c r="L12" s="457">
        <v>4960.7</v>
      </c>
      <c r="M12" s="459">
        <v>6.9480164332584887E-2</v>
      </c>
      <c r="N12" s="457">
        <v>3319320.6000000006</v>
      </c>
      <c r="O12" s="457">
        <f>M12*N12/100</f>
        <v>2306.2694076053431</v>
      </c>
    </row>
    <row r="13" spans="1:15">
      <c r="A13" s="530"/>
      <c r="B13" s="460" t="s">
        <v>345</v>
      </c>
      <c r="C13" s="454"/>
      <c r="D13" s="455"/>
      <c r="E13" s="454"/>
      <c r="F13" s="455"/>
      <c r="G13" s="454" t="s">
        <v>1030</v>
      </c>
      <c r="H13" s="455" t="s">
        <v>1030</v>
      </c>
      <c r="I13" s="461">
        <v>174</v>
      </c>
      <c r="J13" s="462">
        <v>76440.400000000009</v>
      </c>
      <c r="K13" s="463">
        <v>76440.400000000009</v>
      </c>
      <c r="L13" s="462" t="s">
        <v>1030</v>
      </c>
      <c r="M13" s="459">
        <v>0</v>
      </c>
      <c r="N13" s="457">
        <v>3319320.6000000006</v>
      </c>
      <c r="O13" s="457">
        <f>J13</f>
        <v>76440.400000000009</v>
      </c>
    </row>
    <row r="14" spans="1:15">
      <c r="A14" s="529"/>
      <c r="B14" s="453" t="s">
        <v>14</v>
      </c>
      <c r="C14" s="454">
        <v>0</v>
      </c>
      <c r="D14" s="455">
        <v>0</v>
      </c>
      <c r="E14" s="454">
        <v>55</v>
      </c>
      <c r="F14" s="455">
        <v>23254.13</v>
      </c>
      <c r="G14" s="454">
        <v>55</v>
      </c>
      <c r="H14" s="455">
        <v>23254.13</v>
      </c>
      <c r="I14" s="456">
        <v>0</v>
      </c>
      <c r="J14" s="457">
        <v>0</v>
      </c>
      <c r="K14" s="458">
        <v>0</v>
      </c>
      <c r="L14" s="457">
        <v>0</v>
      </c>
      <c r="M14" s="459">
        <v>0</v>
      </c>
      <c r="N14" s="457">
        <v>3319320.6000000006</v>
      </c>
      <c r="O14" s="457">
        <f>M14*N14/100</f>
        <v>0</v>
      </c>
    </row>
    <row r="15" spans="1:15">
      <c r="A15" s="530"/>
      <c r="B15" s="460" t="s">
        <v>346</v>
      </c>
      <c r="C15" s="454"/>
      <c r="D15" s="455"/>
      <c r="E15" s="454"/>
      <c r="F15" s="455"/>
      <c r="G15" s="454" t="s">
        <v>1030</v>
      </c>
      <c r="H15" s="455" t="s">
        <v>1030</v>
      </c>
      <c r="I15" s="461">
        <v>14</v>
      </c>
      <c r="J15" s="462">
        <v>9647.83</v>
      </c>
      <c r="K15" s="463">
        <v>9647.83</v>
      </c>
      <c r="L15" s="462" t="s">
        <v>1030</v>
      </c>
      <c r="M15" s="459">
        <v>0</v>
      </c>
      <c r="N15" s="457">
        <v>3319320.6000000006</v>
      </c>
      <c r="O15" s="457">
        <f>J15</f>
        <v>9647.83</v>
      </c>
    </row>
    <row r="16" spans="1:15">
      <c r="A16" s="529"/>
      <c r="B16" s="453" t="s">
        <v>15</v>
      </c>
      <c r="C16" s="454">
        <v>0</v>
      </c>
      <c r="D16" s="455">
        <v>0</v>
      </c>
      <c r="E16" s="454">
        <v>9</v>
      </c>
      <c r="F16" s="455">
        <v>5074.28</v>
      </c>
      <c r="G16" s="454">
        <v>9</v>
      </c>
      <c r="H16" s="455">
        <v>5074.28</v>
      </c>
      <c r="I16" s="456">
        <v>1</v>
      </c>
      <c r="J16" s="457">
        <v>1386.1</v>
      </c>
      <c r="K16" s="458">
        <v>644.40906039102674</v>
      </c>
      <c r="L16" s="457">
        <v>1386.1</v>
      </c>
      <c r="M16" s="459">
        <v>1.9413884286773223E-2</v>
      </c>
      <c r="N16" s="457">
        <v>3319320.6000000006</v>
      </c>
      <c r="O16" s="457">
        <f>M16*N16/100</f>
        <v>644.40906039102674</v>
      </c>
    </row>
    <row r="17" spans="1:17">
      <c r="A17" s="530"/>
      <c r="B17" s="460" t="s">
        <v>347</v>
      </c>
      <c r="C17" s="454"/>
      <c r="D17" s="455"/>
      <c r="E17" s="454"/>
      <c r="F17" s="455"/>
      <c r="G17" s="454" t="s">
        <v>1030</v>
      </c>
      <c r="H17" s="455" t="s">
        <v>1030</v>
      </c>
      <c r="I17" s="461">
        <v>8</v>
      </c>
      <c r="J17" s="462">
        <v>6326.11</v>
      </c>
      <c r="K17" s="463">
        <v>6326.11</v>
      </c>
      <c r="L17" s="462" t="s">
        <v>1030</v>
      </c>
      <c r="M17" s="459">
        <v>0</v>
      </c>
      <c r="N17" s="457">
        <v>3319320.6000000006</v>
      </c>
      <c r="O17" s="457">
        <f>J17</f>
        <v>6326.11</v>
      </c>
    </row>
    <row r="18" spans="1:17">
      <c r="A18" s="529"/>
      <c r="B18" s="453" t="s">
        <v>16</v>
      </c>
      <c r="C18" s="454">
        <v>0</v>
      </c>
      <c r="D18" s="455">
        <v>0</v>
      </c>
      <c r="E18" s="454">
        <v>1</v>
      </c>
      <c r="F18" s="455">
        <v>1057.8800000000001</v>
      </c>
      <c r="G18" s="454">
        <v>1</v>
      </c>
      <c r="H18" s="455">
        <v>1057.8800000000001</v>
      </c>
      <c r="I18" s="456">
        <v>17</v>
      </c>
      <c r="J18" s="457">
        <v>12327.45</v>
      </c>
      <c r="K18" s="458">
        <v>5731.1308502397824</v>
      </c>
      <c r="L18" s="457">
        <v>12327.45</v>
      </c>
      <c r="M18" s="459">
        <v>0.17265975604284148</v>
      </c>
      <c r="N18" s="457">
        <v>3319320.6000000006</v>
      </c>
      <c r="O18" s="457">
        <f>M18*N18/100</f>
        <v>5731.1308502397824</v>
      </c>
      <c r="P18" s="464"/>
      <c r="Q18" s="464"/>
    </row>
    <row r="19" spans="1:17">
      <c r="A19" s="530"/>
      <c r="B19" s="453" t="s">
        <v>17</v>
      </c>
      <c r="C19" s="454">
        <v>0</v>
      </c>
      <c r="D19" s="455">
        <v>0</v>
      </c>
      <c r="E19" s="454">
        <v>12</v>
      </c>
      <c r="F19" s="455">
        <v>5670.65</v>
      </c>
      <c r="G19" s="454">
        <v>12</v>
      </c>
      <c r="H19" s="455">
        <v>5670.65</v>
      </c>
      <c r="I19" s="456">
        <v>0</v>
      </c>
      <c r="J19" s="457">
        <v>0</v>
      </c>
      <c r="K19" s="458">
        <v>0</v>
      </c>
      <c r="L19" s="457">
        <v>0</v>
      </c>
      <c r="M19" s="459">
        <v>0</v>
      </c>
      <c r="N19" s="457">
        <v>3319320.6000000006</v>
      </c>
      <c r="O19" s="457">
        <f>M19*N19/100</f>
        <v>0</v>
      </c>
    </row>
    <row r="20" spans="1:17">
      <c r="A20" s="530"/>
      <c r="B20" s="460" t="s">
        <v>348</v>
      </c>
      <c r="C20" s="454"/>
      <c r="D20" s="455"/>
      <c r="E20" s="454"/>
      <c r="F20" s="455"/>
      <c r="G20" s="454" t="s">
        <v>1030</v>
      </c>
      <c r="H20" s="455" t="s">
        <v>1030</v>
      </c>
      <c r="I20" s="461">
        <v>14</v>
      </c>
      <c r="J20" s="462">
        <v>15019.380000000001</v>
      </c>
      <c r="K20" s="463">
        <v>15019.380000000001</v>
      </c>
      <c r="L20" s="462" t="s">
        <v>1030</v>
      </c>
      <c r="M20" s="459">
        <v>0</v>
      </c>
      <c r="N20" s="457">
        <v>3319320.6000000006</v>
      </c>
      <c r="O20" s="457">
        <f>J20</f>
        <v>15019.380000000001</v>
      </c>
    </row>
    <row r="21" spans="1:17">
      <c r="A21" s="529"/>
      <c r="B21" s="460" t="s">
        <v>349</v>
      </c>
      <c r="C21" s="454"/>
      <c r="D21" s="455"/>
      <c r="E21" s="454"/>
      <c r="F21" s="455"/>
      <c r="G21" s="454" t="s">
        <v>1030</v>
      </c>
      <c r="H21" s="455" t="s">
        <v>1030</v>
      </c>
      <c r="I21" s="461">
        <v>5</v>
      </c>
      <c r="J21" s="462">
        <v>4321.34</v>
      </c>
      <c r="K21" s="463">
        <v>4321.34</v>
      </c>
      <c r="L21" s="462" t="s">
        <v>1030</v>
      </c>
      <c r="M21" s="459">
        <v>0</v>
      </c>
      <c r="N21" s="457">
        <v>3319320.6000000006</v>
      </c>
      <c r="O21" s="457">
        <f>J21</f>
        <v>4321.34</v>
      </c>
    </row>
    <row r="22" spans="1:17">
      <c r="A22" s="529"/>
      <c r="B22" s="453" t="s">
        <v>18</v>
      </c>
      <c r="C22" s="454">
        <v>0</v>
      </c>
      <c r="D22" s="455">
        <v>0</v>
      </c>
      <c r="E22" s="454">
        <v>1</v>
      </c>
      <c r="F22" s="455">
        <v>1268.06</v>
      </c>
      <c r="G22" s="454">
        <v>1</v>
      </c>
      <c r="H22" s="455">
        <v>1268.06</v>
      </c>
      <c r="I22" s="456">
        <v>0</v>
      </c>
      <c r="J22" s="457">
        <v>0</v>
      </c>
      <c r="K22" s="458">
        <v>0</v>
      </c>
      <c r="L22" s="457">
        <v>0</v>
      </c>
      <c r="M22" s="459">
        <v>0</v>
      </c>
      <c r="N22" s="457">
        <v>3319320.6000000006</v>
      </c>
      <c r="O22" s="457">
        <f>M22*N22/100</f>
        <v>0</v>
      </c>
    </row>
    <row r="23" spans="1:17">
      <c r="A23" s="529"/>
      <c r="B23" s="453" t="s">
        <v>19</v>
      </c>
      <c r="C23" s="454">
        <v>0</v>
      </c>
      <c r="D23" s="455">
        <v>0</v>
      </c>
      <c r="E23" s="454">
        <v>63</v>
      </c>
      <c r="F23" s="455">
        <v>24512.38</v>
      </c>
      <c r="G23" s="454">
        <v>63</v>
      </c>
      <c r="H23" s="455">
        <v>24512.38</v>
      </c>
      <c r="I23" s="456">
        <v>5</v>
      </c>
      <c r="J23" s="457">
        <v>1529.4099999999999</v>
      </c>
      <c r="K23" s="458">
        <v>711.03503430678893</v>
      </c>
      <c r="L23" s="457">
        <v>1529.4099999999999</v>
      </c>
      <c r="M23" s="459">
        <v>2.1421101484044316E-2</v>
      </c>
      <c r="N23" s="457">
        <v>3319320.6000000006</v>
      </c>
      <c r="O23" s="457">
        <f>M23*N23/100</f>
        <v>711.03503430678893</v>
      </c>
    </row>
    <row r="24" spans="1:17">
      <c r="A24" s="531" t="s">
        <v>20</v>
      </c>
      <c r="B24" s="531"/>
      <c r="C24" s="465">
        <v>3</v>
      </c>
      <c r="D24" s="466">
        <v>1646</v>
      </c>
      <c r="E24" s="465">
        <v>188</v>
      </c>
      <c r="F24" s="466">
        <v>107277.5</v>
      </c>
      <c r="G24" s="465">
        <v>191</v>
      </c>
      <c r="H24" s="466">
        <v>108923.5</v>
      </c>
      <c r="I24" s="467">
        <f>SUM(I9:I23)</f>
        <v>282</v>
      </c>
      <c r="J24" s="466">
        <f>SUM(J9:J23)</f>
        <v>169996.27000000002</v>
      </c>
      <c r="K24" s="466">
        <v>138831.86788697532</v>
      </c>
      <c r="L24" s="466">
        <f>SUM(L9:L23)</f>
        <v>58241.210000000006</v>
      </c>
      <c r="M24" s="468">
        <v>0.81573343313012003</v>
      </c>
      <c r="N24" s="469">
        <v>3319320.6000000006</v>
      </c>
      <c r="O24" s="466">
        <f>SUM(O9:O23)</f>
        <v>138831.86788697532</v>
      </c>
    </row>
    <row r="25" spans="1:17">
      <c r="A25" s="529" t="s">
        <v>21</v>
      </c>
      <c r="B25" s="453" t="s">
        <v>22</v>
      </c>
      <c r="C25" s="454">
        <v>0</v>
      </c>
      <c r="D25" s="455">
        <v>0</v>
      </c>
      <c r="E25" s="454">
        <v>87</v>
      </c>
      <c r="F25" s="455">
        <v>64816.040000000008</v>
      </c>
      <c r="G25" s="454">
        <v>87</v>
      </c>
      <c r="H25" s="455">
        <v>64816.040000000008</v>
      </c>
      <c r="I25" s="456">
        <v>0</v>
      </c>
      <c r="J25" s="457">
        <v>0</v>
      </c>
      <c r="K25" s="458">
        <v>0</v>
      </c>
      <c r="L25" s="457">
        <v>0</v>
      </c>
      <c r="M25" s="459">
        <v>0</v>
      </c>
      <c r="N25" s="457">
        <v>3319320.6000000006</v>
      </c>
      <c r="O25" s="457">
        <f>M25*N25/100</f>
        <v>0</v>
      </c>
    </row>
    <row r="26" spans="1:17">
      <c r="A26" s="529"/>
      <c r="B26" s="460" t="s">
        <v>350</v>
      </c>
      <c r="C26" s="454"/>
      <c r="D26" s="455"/>
      <c r="E26" s="454"/>
      <c r="F26" s="455"/>
      <c r="G26" s="454" t="s">
        <v>1030</v>
      </c>
      <c r="H26" s="455" t="s">
        <v>1030</v>
      </c>
      <c r="I26" s="461">
        <v>112</v>
      </c>
      <c r="J26" s="462">
        <v>101176.71999999999</v>
      </c>
      <c r="K26" s="463">
        <v>101176.71999999999</v>
      </c>
      <c r="L26" s="462" t="s">
        <v>1030</v>
      </c>
      <c r="M26" s="459">
        <v>0</v>
      </c>
      <c r="N26" s="457">
        <v>3319320.6000000006</v>
      </c>
      <c r="O26" s="457">
        <f>J26</f>
        <v>101176.71999999999</v>
      </c>
    </row>
    <row r="27" spans="1:17">
      <c r="A27" s="529"/>
      <c r="B27" s="453" t="s">
        <v>23</v>
      </c>
      <c r="C27" s="454">
        <v>85</v>
      </c>
      <c r="D27" s="455">
        <v>54655</v>
      </c>
      <c r="E27" s="454">
        <v>0</v>
      </c>
      <c r="F27" s="455">
        <v>0</v>
      </c>
      <c r="G27" s="454">
        <v>85</v>
      </c>
      <c r="H27" s="455">
        <v>54655</v>
      </c>
      <c r="I27" s="456">
        <v>0</v>
      </c>
      <c r="J27" s="457">
        <v>0</v>
      </c>
      <c r="K27" s="458">
        <v>0</v>
      </c>
      <c r="L27" s="457">
        <v>0</v>
      </c>
      <c r="M27" s="459">
        <v>0</v>
      </c>
      <c r="N27" s="457">
        <v>3319320.6000000006</v>
      </c>
      <c r="O27" s="457">
        <f>M27*N27/100</f>
        <v>0</v>
      </c>
    </row>
    <row r="28" spans="1:17">
      <c r="A28" s="529"/>
      <c r="B28" s="460" t="s">
        <v>351</v>
      </c>
      <c r="C28" s="454"/>
      <c r="D28" s="455"/>
      <c r="E28" s="454"/>
      <c r="F28" s="455"/>
      <c r="G28" s="454" t="s">
        <v>1030</v>
      </c>
      <c r="H28" s="455" t="s">
        <v>1030</v>
      </c>
      <c r="I28" s="461">
        <v>50</v>
      </c>
      <c r="J28" s="462">
        <v>57589.419999999984</v>
      </c>
      <c r="K28" s="463">
        <v>57589.419999999984</v>
      </c>
      <c r="L28" s="462" t="s">
        <v>1030</v>
      </c>
      <c r="M28" s="459">
        <v>0</v>
      </c>
      <c r="N28" s="457">
        <v>3319320.6000000006</v>
      </c>
      <c r="O28" s="457">
        <f>J28</f>
        <v>57589.419999999984</v>
      </c>
    </row>
    <row r="29" spans="1:17">
      <c r="A29" s="529"/>
      <c r="B29" s="453" t="s">
        <v>24</v>
      </c>
      <c r="C29" s="454">
        <v>0</v>
      </c>
      <c r="D29" s="455">
        <v>0</v>
      </c>
      <c r="E29" s="454">
        <v>2</v>
      </c>
      <c r="F29" s="455">
        <v>1565.46</v>
      </c>
      <c r="G29" s="454">
        <v>2</v>
      </c>
      <c r="H29" s="455">
        <v>1565.46</v>
      </c>
      <c r="I29" s="456">
        <v>5</v>
      </c>
      <c r="J29" s="457">
        <v>2748.9300000000003</v>
      </c>
      <c r="K29" s="458">
        <v>1277.9997102522946</v>
      </c>
      <c r="L29" s="457">
        <v>2748.9300000000003</v>
      </c>
      <c r="M29" s="459">
        <v>3.8501846138402365E-2</v>
      </c>
      <c r="N29" s="457">
        <v>3319320.6000000006</v>
      </c>
      <c r="O29" s="457">
        <f>M29*N29/100</f>
        <v>1277.9997102522946</v>
      </c>
    </row>
    <row r="30" spans="1:17">
      <c r="A30" s="529"/>
      <c r="B30" s="453" t="s">
        <v>25</v>
      </c>
      <c r="C30" s="454">
        <v>0</v>
      </c>
      <c r="D30" s="455">
        <v>0</v>
      </c>
      <c r="E30" s="454">
        <v>7</v>
      </c>
      <c r="F30" s="455">
        <v>7342.9</v>
      </c>
      <c r="G30" s="454">
        <v>7</v>
      </c>
      <c r="H30" s="455">
        <v>7342.9</v>
      </c>
      <c r="I30" s="456">
        <v>12</v>
      </c>
      <c r="J30" s="457">
        <v>11646.220000000001</v>
      </c>
      <c r="K30" s="458">
        <v>5414.4215333000393</v>
      </c>
      <c r="L30" s="457">
        <v>11646.220000000001</v>
      </c>
      <c r="M30" s="459">
        <v>0.16311836624940773</v>
      </c>
      <c r="N30" s="457">
        <v>3319320.6000000006</v>
      </c>
      <c r="O30" s="457">
        <f>M30*N30/100</f>
        <v>5414.4215333000393</v>
      </c>
    </row>
    <row r="31" spans="1:17">
      <c r="A31" s="530"/>
      <c r="B31" s="453" t="s">
        <v>26</v>
      </c>
      <c r="C31" s="454">
        <v>0</v>
      </c>
      <c r="D31" s="455">
        <v>0</v>
      </c>
      <c r="E31" s="454">
        <v>70</v>
      </c>
      <c r="F31" s="455">
        <v>76701.279999999999</v>
      </c>
      <c r="G31" s="454">
        <v>70</v>
      </c>
      <c r="H31" s="455">
        <v>76701.279999999999</v>
      </c>
      <c r="I31" s="456">
        <v>1</v>
      </c>
      <c r="J31" s="457">
        <v>513.33999999999992</v>
      </c>
      <c r="K31" s="458">
        <v>238.65590293711102</v>
      </c>
      <c r="L31" s="457">
        <v>513.33999999999992</v>
      </c>
      <c r="M31" s="459">
        <v>7.1899021425381746E-3</v>
      </c>
      <c r="N31" s="457">
        <v>3319320.6000000006</v>
      </c>
      <c r="O31" s="457">
        <f>M31*N31/100</f>
        <v>238.65590293711102</v>
      </c>
    </row>
    <row r="32" spans="1:17">
      <c r="A32" s="530"/>
      <c r="B32" s="453" t="s">
        <v>27</v>
      </c>
      <c r="C32" s="454">
        <v>0</v>
      </c>
      <c r="D32" s="455">
        <v>0</v>
      </c>
      <c r="E32" s="454">
        <v>5</v>
      </c>
      <c r="F32" s="455">
        <v>4348.05</v>
      </c>
      <c r="G32" s="454">
        <v>5</v>
      </c>
      <c r="H32" s="455">
        <v>4348.05</v>
      </c>
      <c r="I32" s="456">
        <v>7</v>
      </c>
      <c r="J32" s="457">
        <v>6002.2800000000007</v>
      </c>
      <c r="K32" s="458">
        <v>2790.5083435566357</v>
      </c>
      <c r="L32" s="457">
        <v>6002.2800000000007</v>
      </c>
      <c r="M32" s="459">
        <v>8.4068659820224503E-2</v>
      </c>
      <c r="N32" s="457">
        <v>3319320.6000000006</v>
      </c>
      <c r="O32" s="457">
        <f>M32*N32/100</f>
        <v>2790.5083435566357</v>
      </c>
    </row>
    <row r="33" spans="1:15">
      <c r="A33" s="530"/>
      <c r="B33" s="460" t="s">
        <v>352</v>
      </c>
      <c r="C33" s="454"/>
      <c r="D33" s="455"/>
      <c r="E33" s="454"/>
      <c r="F33" s="455"/>
      <c r="G33" s="454" t="s">
        <v>1030</v>
      </c>
      <c r="H33" s="455" t="s">
        <v>1030</v>
      </c>
      <c r="I33" s="461">
        <v>321</v>
      </c>
      <c r="J33" s="462">
        <v>227991.45000000013</v>
      </c>
      <c r="K33" s="463">
        <v>227991.45000000013</v>
      </c>
      <c r="L33" s="462" t="s">
        <v>1030</v>
      </c>
      <c r="M33" s="459">
        <v>0</v>
      </c>
      <c r="N33" s="457">
        <v>3319320.6000000006</v>
      </c>
      <c r="O33" s="457">
        <f>J33</f>
        <v>227991.45000000013</v>
      </c>
    </row>
    <row r="34" spans="1:15">
      <c r="A34" s="529"/>
      <c r="B34" s="453" t="s">
        <v>28</v>
      </c>
      <c r="C34" s="454">
        <v>0</v>
      </c>
      <c r="D34" s="455">
        <v>0</v>
      </c>
      <c r="E34" s="454">
        <v>3</v>
      </c>
      <c r="F34" s="455">
        <v>4158.2999999999993</v>
      </c>
      <c r="G34" s="454">
        <v>3</v>
      </c>
      <c r="H34" s="455">
        <v>4158.2999999999993</v>
      </c>
      <c r="I34" s="456">
        <v>6</v>
      </c>
      <c r="J34" s="457">
        <v>7114.0599999999995</v>
      </c>
      <c r="K34" s="458">
        <v>3307.3838252401606</v>
      </c>
      <c r="L34" s="457">
        <v>7114.0599999999995</v>
      </c>
      <c r="M34" s="459">
        <v>9.9640385000477519E-2</v>
      </c>
      <c r="N34" s="457">
        <v>3319320.6000000006</v>
      </c>
      <c r="O34" s="457">
        <f>M34*N34/100</f>
        <v>3307.3838252401606</v>
      </c>
    </row>
    <row r="35" spans="1:15">
      <c r="A35" s="529"/>
      <c r="B35" s="453" t="s">
        <v>29</v>
      </c>
      <c r="C35" s="454">
        <v>0</v>
      </c>
      <c r="D35" s="455">
        <v>0</v>
      </c>
      <c r="E35" s="454">
        <v>11</v>
      </c>
      <c r="F35" s="455">
        <v>8473.15</v>
      </c>
      <c r="G35" s="454">
        <v>11</v>
      </c>
      <c r="H35" s="455">
        <v>8473.15</v>
      </c>
      <c r="I35" s="456">
        <v>5</v>
      </c>
      <c r="J35" s="457">
        <v>2268.16</v>
      </c>
      <c r="K35" s="458">
        <v>1054.485862792375</v>
      </c>
      <c r="L35" s="457">
        <v>2268.16</v>
      </c>
      <c r="M35" s="459">
        <v>3.1768123356098077E-2</v>
      </c>
      <c r="N35" s="457">
        <v>3319320.6000000006</v>
      </c>
      <c r="O35" s="457">
        <f>M35*N35/100</f>
        <v>1054.485862792375</v>
      </c>
    </row>
    <row r="36" spans="1:15">
      <c r="A36" s="529"/>
      <c r="B36" s="453" t="s">
        <v>30</v>
      </c>
      <c r="C36" s="454">
        <v>0</v>
      </c>
      <c r="D36" s="455">
        <v>0</v>
      </c>
      <c r="E36" s="454">
        <v>17</v>
      </c>
      <c r="F36" s="455">
        <v>21217.809999999998</v>
      </c>
      <c r="G36" s="454">
        <v>17</v>
      </c>
      <c r="H36" s="455">
        <v>21217.809999999998</v>
      </c>
      <c r="I36" s="456">
        <v>1</v>
      </c>
      <c r="J36" s="457">
        <v>2003.42</v>
      </c>
      <c r="K36" s="458">
        <v>931.40610328878927</v>
      </c>
      <c r="L36" s="457">
        <v>2003.42</v>
      </c>
      <c r="M36" s="459">
        <v>2.8060142888541383E-2</v>
      </c>
      <c r="N36" s="457">
        <v>3319320.6000000006</v>
      </c>
      <c r="O36" s="457">
        <f>M36*N36/100</f>
        <v>931.40610328878927</v>
      </c>
    </row>
    <row r="37" spans="1:15">
      <c r="A37" s="531" t="s">
        <v>31</v>
      </c>
      <c r="B37" s="531"/>
      <c r="C37" s="465">
        <v>85</v>
      </c>
      <c r="D37" s="466">
        <v>54655</v>
      </c>
      <c r="E37" s="465">
        <v>202</v>
      </c>
      <c r="F37" s="466">
        <v>188622.98999999996</v>
      </c>
      <c r="G37" s="465">
        <v>287</v>
      </c>
      <c r="H37" s="466">
        <v>243277.98999999996</v>
      </c>
      <c r="I37" s="467">
        <f>SUM(I25:I36)</f>
        <v>520</v>
      </c>
      <c r="J37" s="466">
        <f>SUM(J25:J36)</f>
        <v>419054.00000000006</v>
      </c>
      <c r="K37" s="466">
        <v>401772.45128136745</v>
      </c>
      <c r="L37" s="466">
        <f>SUM(L25:L36)</f>
        <v>32296.410000000003</v>
      </c>
      <c r="M37" s="468">
        <v>0.45234742559568974</v>
      </c>
      <c r="N37" s="469">
        <v>3319320.6000000006</v>
      </c>
      <c r="O37" s="466">
        <f>SUM(O25:O36)</f>
        <v>401772.45128136745</v>
      </c>
    </row>
    <row r="38" spans="1:15">
      <c r="A38" s="529" t="s">
        <v>32</v>
      </c>
      <c r="B38" s="453" t="s">
        <v>33</v>
      </c>
      <c r="C38" s="454">
        <v>3</v>
      </c>
      <c r="D38" s="455">
        <v>2239.9</v>
      </c>
      <c r="E38" s="454">
        <v>0</v>
      </c>
      <c r="F38" s="455">
        <v>0</v>
      </c>
      <c r="G38" s="454">
        <v>3</v>
      </c>
      <c r="H38" s="455">
        <v>2239.9</v>
      </c>
      <c r="I38" s="456">
        <v>0</v>
      </c>
      <c r="J38" s="457">
        <v>0</v>
      </c>
      <c r="K38" s="458">
        <v>0</v>
      </c>
      <c r="L38" s="457">
        <v>0</v>
      </c>
      <c r="M38" s="459">
        <v>0</v>
      </c>
      <c r="N38" s="457">
        <v>3319320.6000000006</v>
      </c>
      <c r="O38" s="457">
        <f t="shared" ref="O38:O43" si="0">M38*N38/100</f>
        <v>0</v>
      </c>
    </row>
    <row r="39" spans="1:15">
      <c r="A39" s="529"/>
      <c r="B39" s="453" t="s">
        <v>34</v>
      </c>
      <c r="C39" s="454">
        <v>31</v>
      </c>
      <c r="D39" s="455">
        <v>20121.64</v>
      </c>
      <c r="E39" s="454">
        <v>0</v>
      </c>
      <c r="F39" s="455">
        <v>0</v>
      </c>
      <c r="G39" s="454">
        <v>31</v>
      </c>
      <c r="H39" s="455">
        <v>20121.64</v>
      </c>
      <c r="I39" s="456">
        <v>38</v>
      </c>
      <c r="J39" s="457">
        <v>26791.63</v>
      </c>
      <c r="K39" s="458">
        <v>12455.644697095478</v>
      </c>
      <c r="L39" s="457">
        <v>26791.63</v>
      </c>
      <c r="M39" s="459">
        <v>0.37524681096172141</v>
      </c>
      <c r="N39" s="457">
        <v>3319320.6000000006</v>
      </c>
      <c r="O39" s="457">
        <f t="shared" si="0"/>
        <v>12455.644697095478</v>
      </c>
    </row>
    <row r="40" spans="1:15">
      <c r="A40" s="529"/>
      <c r="B40" s="453" t="s">
        <v>35</v>
      </c>
      <c r="C40" s="454">
        <v>3</v>
      </c>
      <c r="D40" s="455">
        <v>2428.7200000000003</v>
      </c>
      <c r="E40" s="454">
        <v>0</v>
      </c>
      <c r="F40" s="455">
        <v>0</v>
      </c>
      <c r="G40" s="454">
        <v>3</v>
      </c>
      <c r="H40" s="455">
        <v>2428.7200000000003</v>
      </c>
      <c r="I40" s="456">
        <v>0</v>
      </c>
      <c r="J40" s="457">
        <v>0</v>
      </c>
      <c r="K40" s="458">
        <v>0</v>
      </c>
      <c r="L40" s="457">
        <v>0</v>
      </c>
      <c r="M40" s="459">
        <v>0</v>
      </c>
      <c r="N40" s="457">
        <v>3319320.6000000006</v>
      </c>
      <c r="O40" s="457">
        <f t="shared" si="0"/>
        <v>0</v>
      </c>
    </row>
    <row r="41" spans="1:15">
      <c r="A41" s="529"/>
      <c r="B41" s="453" t="s">
        <v>36</v>
      </c>
      <c r="C41" s="454">
        <v>34</v>
      </c>
      <c r="D41" s="455">
        <v>37729.94</v>
      </c>
      <c r="E41" s="454">
        <v>0</v>
      </c>
      <c r="F41" s="455">
        <v>0</v>
      </c>
      <c r="G41" s="454">
        <v>34</v>
      </c>
      <c r="H41" s="455">
        <v>37729.94</v>
      </c>
      <c r="I41" s="456">
        <v>0</v>
      </c>
      <c r="J41" s="457">
        <v>0</v>
      </c>
      <c r="K41" s="458">
        <v>0</v>
      </c>
      <c r="L41" s="457">
        <v>0</v>
      </c>
      <c r="M41" s="459">
        <v>0</v>
      </c>
      <c r="N41" s="457">
        <v>3319320.6000000006</v>
      </c>
      <c r="O41" s="457">
        <f t="shared" si="0"/>
        <v>0</v>
      </c>
    </row>
    <row r="42" spans="1:15">
      <c r="A42" s="530"/>
      <c r="B42" s="453" t="s">
        <v>37</v>
      </c>
      <c r="C42" s="454">
        <v>1</v>
      </c>
      <c r="D42" s="455">
        <v>674.44</v>
      </c>
      <c r="E42" s="454">
        <v>0</v>
      </c>
      <c r="F42" s="455">
        <v>0</v>
      </c>
      <c r="G42" s="454">
        <v>1</v>
      </c>
      <c r="H42" s="455">
        <v>674.44</v>
      </c>
      <c r="I42" s="456">
        <v>0</v>
      </c>
      <c r="J42" s="457">
        <v>0</v>
      </c>
      <c r="K42" s="458">
        <v>0</v>
      </c>
      <c r="L42" s="457">
        <v>0</v>
      </c>
      <c r="M42" s="459">
        <v>0</v>
      </c>
      <c r="N42" s="457">
        <v>3319320.6000000006</v>
      </c>
      <c r="O42" s="457">
        <f t="shared" si="0"/>
        <v>0</v>
      </c>
    </row>
    <row r="43" spans="1:15">
      <c r="A43" s="530"/>
      <c r="B43" s="453" t="s">
        <v>38</v>
      </c>
      <c r="C43" s="454">
        <v>2</v>
      </c>
      <c r="D43" s="455">
        <v>2659.6</v>
      </c>
      <c r="E43" s="454">
        <v>2</v>
      </c>
      <c r="F43" s="455">
        <v>3069.1</v>
      </c>
      <c r="G43" s="454">
        <v>4</v>
      </c>
      <c r="H43" s="455">
        <v>5728.7</v>
      </c>
      <c r="I43" s="456">
        <v>0</v>
      </c>
      <c r="J43" s="457">
        <v>0</v>
      </c>
      <c r="K43" s="458">
        <v>0</v>
      </c>
      <c r="L43" s="457">
        <v>0</v>
      </c>
      <c r="M43" s="459">
        <v>0</v>
      </c>
      <c r="N43" s="457">
        <v>3319320.6000000006</v>
      </c>
      <c r="O43" s="457">
        <f t="shared" si="0"/>
        <v>0</v>
      </c>
    </row>
    <row r="44" spans="1:15">
      <c r="A44" s="530"/>
      <c r="B44" s="460" t="s">
        <v>353</v>
      </c>
      <c r="C44" s="454"/>
      <c r="D44" s="455"/>
      <c r="E44" s="454"/>
      <c r="F44" s="455"/>
      <c r="G44" s="454" t="s">
        <v>1030</v>
      </c>
      <c r="H44" s="455" t="s">
        <v>1030</v>
      </c>
      <c r="I44" s="461">
        <v>6</v>
      </c>
      <c r="J44" s="462">
        <v>3839.8900000000003</v>
      </c>
      <c r="K44" s="463">
        <v>3839.8900000000003</v>
      </c>
      <c r="L44" s="462" t="s">
        <v>1030</v>
      </c>
      <c r="M44" s="459">
        <v>0</v>
      </c>
      <c r="N44" s="457">
        <v>3319320.6000000006</v>
      </c>
      <c r="O44" s="457">
        <f>J44</f>
        <v>3839.8900000000003</v>
      </c>
    </row>
    <row r="45" spans="1:15">
      <c r="A45" s="529"/>
      <c r="B45" s="453" t="s">
        <v>39</v>
      </c>
      <c r="C45" s="454">
        <v>3</v>
      </c>
      <c r="D45" s="455">
        <v>2023.3200000000002</v>
      </c>
      <c r="E45" s="454">
        <v>0</v>
      </c>
      <c r="F45" s="455">
        <v>0</v>
      </c>
      <c r="G45" s="454">
        <v>3</v>
      </c>
      <c r="H45" s="455">
        <v>2023.3200000000002</v>
      </c>
      <c r="I45" s="456">
        <v>0</v>
      </c>
      <c r="J45" s="457">
        <v>0</v>
      </c>
      <c r="K45" s="458">
        <v>0</v>
      </c>
      <c r="L45" s="457">
        <v>0</v>
      </c>
      <c r="M45" s="459">
        <v>0</v>
      </c>
      <c r="N45" s="457">
        <v>3319320.6000000006</v>
      </c>
      <c r="O45" s="457">
        <f>M45*N45/100</f>
        <v>0</v>
      </c>
    </row>
    <row r="46" spans="1:15">
      <c r="A46" s="529"/>
      <c r="B46" s="453" t="s">
        <v>40</v>
      </c>
      <c r="C46" s="454">
        <v>11</v>
      </c>
      <c r="D46" s="455">
        <v>10308.439999999999</v>
      </c>
      <c r="E46" s="454">
        <v>0</v>
      </c>
      <c r="F46" s="455">
        <v>0</v>
      </c>
      <c r="G46" s="454">
        <v>11</v>
      </c>
      <c r="H46" s="455">
        <v>10308.439999999999</v>
      </c>
      <c r="I46" s="456">
        <v>0</v>
      </c>
      <c r="J46" s="457">
        <v>0</v>
      </c>
      <c r="K46" s="458">
        <v>0</v>
      </c>
      <c r="L46" s="457">
        <v>0</v>
      </c>
      <c r="M46" s="459">
        <v>0</v>
      </c>
      <c r="N46" s="457">
        <v>3319320.6000000006</v>
      </c>
      <c r="O46" s="457">
        <f>M46*N46/100</f>
        <v>0</v>
      </c>
    </row>
    <row r="47" spans="1:15">
      <c r="A47" s="529"/>
      <c r="B47" s="453" t="s">
        <v>41</v>
      </c>
      <c r="C47" s="454">
        <v>3</v>
      </c>
      <c r="D47" s="455">
        <v>4783.76</v>
      </c>
      <c r="E47" s="454">
        <v>0</v>
      </c>
      <c r="F47" s="455">
        <v>0</v>
      </c>
      <c r="G47" s="454">
        <v>3</v>
      </c>
      <c r="H47" s="455">
        <v>4783.76</v>
      </c>
      <c r="I47" s="456">
        <v>0</v>
      </c>
      <c r="J47" s="457">
        <v>0</v>
      </c>
      <c r="K47" s="458">
        <v>0</v>
      </c>
      <c r="L47" s="457">
        <v>0</v>
      </c>
      <c r="M47" s="459">
        <v>0</v>
      </c>
      <c r="N47" s="457">
        <v>3319320.6000000006</v>
      </c>
      <c r="O47" s="457">
        <f>M47*N47/100</f>
        <v>0</v>
      </c>
    </row>
    <row r="48" spans="1:15">
      <c r="A48" s="529"/>
      <c r="B48" s="460" t="s">
        <v>354</v>
      </c>
      <c r="C48" s="454"/>
      <c r="D48" s="455"/>
      <c r="E48" s="454"/>
      <c r="F48" s="455"/>
      <c r="G48" s="454" t="s">
        <v>1030</v>
      </c>
      <c r="H48" s="455" t="s">
        <v>1030</v>
      </c>
      <c r="I48" s="461">
        <v>11</v>
      </c>
      <c r="J48" s="462">
        <v>4873</v>
      </c>
      <c r="K48" s="463">
        <v>4873</v>
      </c>
      <c r="L48" s="462" t="s">
        <v>1030</v>
      </c>
      <c r="M48" s="459">
        <v>0</v>
      </c>
      <c r="N48" s="457">
        <v>3319320.6000000006</v>
      </c>
      <c r="O48" s="457">
        <f>J48</f>
        <v>4873</v>
      </c>
    </row>
    <row r="49" spans="1:15">
      <c r="A49" s="529"/>
      <c r="B49" s="453" t="s">
        <v>42</v>
      </c>
      <c r="C49" s="454">
        <v>2</v>
      </c>
      <c r="D49" s="455">
        <v>3882.34</v>
      </c>
      <c r="E49" s="454">
        <v>0</v>
      </c>
      <c r="F49" s="455">
        <v>0</v>
      </c>
      <c r="G49" s="454">
        <v>2</v>
      </c>
      <c r="H49" s="455">
        <v>3882.34</v>
      </c>
      <c r="I49" s="456">
        <v>0</v>
      </c>
      <c r="J49" s="457">
        <v>0</v>
      </c>
      <c r="K49" s="458">
        <v>0</v>
      </c>
      <c r="L49" s="457">
        <v>0</v>
      </c>
      <c r="M49" s="459">
        <v>0</v>
      </c>
      <c r="N49" s="457">
        <v>3319320.6000000006</v>
      </c>
      <c r="O49" s="457">
        <f>M49*N49/100</f>
        <v>0</v>
      </c>
    </row>
    <row r="50" spans="1:15">
      <c r="A50" s="529"/>
      <c r="B50" s="460" t="s">
        <v>355</v>
      </c>
      <c r="C50" s="454"/>
      <c r="D50" s="455"/>
      <c r="E50" s="454"/>
      <c r="F50" s="455"/>
      <c r="G50" s="454" t="s">
        <v>1030</v>
      </c>
      <c r="H50" s="455" t="s">
        <v>1030</v>
      </c>
      <c r="I50" s="461">
        <v>4</v>
      </c>
      <c r="J50" s="462">
        <v>2863.1400000000003</v>
      </c>
      <c r="K50" s="463">
        <v>2863.1400000000003</v>
      </c>
      <c r="L50" s="462" t="s">
        <v>1030</v>
      </c>
      <c r="M50" s="459">
        <v>0</v>
      </c>
      <c r="N50" s="457">
        <v>3319320.6000000006</v>
      </c>
      <c r="O50" s="457">
        <f>J50</f>
        <v>2863.1400000000003</v>
      </c>
    </row>
    <row r="51" spans="1:15">
      <c r="A51" s="529"/>
      <c r="B51" s="453" t="s">
        <v>43</v>
      </c>
      <c r="C51" s="454">
        <v>6</v>
      </c>
      <c r="D51" s="455">
        <v>3630.87</v>
      </c>
      <c r="E51" s="454">
        <v>1</v>
      </c>
      <c r="F51" s="455">
        <v>891.02</v>
      </c>
      <c r="G51" s="454">
        <v>7</v>
      </c>
      <c r="H51" s="455">
        <v>4521.8899999999994</v>
      </c>
      <c r="I51" s="456">
        <v>0</v>
      </c>
      <c r="J51" s="457">
        <v>0</v>
      </c>
      <c r="K51" s="458">
        <v>0</v>
      </c>
      <c r="L51" s="457">
        <v>0</v>
      </c>
      <c r="M51" s="459">
        <v>0</v>
      </c>
      <c r="N51" s="457">
        <v>3319320.6000000006</v>
      </c>
      <c r="O51" s="457">
        <f>M51*N51/100</f>
        <v>0</v>
      </c>
    </row>
    <row r="52" spans="1:15">
      <c r="A52" s="529"/>
      <c r="B52" s="453" t="s">
        <v>44</v>
      </c>
      <c r="C52" s="454">
        <v>9</v>
      </c>
      <c r="D52" s="455">
        <v>9037.52</v>
      </c>
      <c r="E52" s="454">
        <v>0</v>
      </c>
      <c r="F52" s="455">
        <v>0</v>
      </c>
      <c r="G52" s="454">
        <v>9</v>
      </c>
      <c r="H52" s="455">
        <v>9037.52</v>
      </c>
      <c r="I52" s="456">
        <v>0</v>
      </c>
      <c r="J52" s="457">
        <v>0</v>
      </c>
      <c r="K52" s="458">
        <v>0</v>
      </c>
      <c r="L52" s="457">
        <v>0</v>
      </c>
      <c r="M52" s="459">
        <v>0</v>
      </c>
      <c r="N52" s="457">
        <v>3319320.6000000006</v>
      </c>
      <c r="O52" s="457">
        <f>M52*N52/100</f>
        <v>0</v>
      </c>
    </row>
    <row r="53" spans="1:15">
      <c r="A53" s="529"/>
      <c r="B53" s="453" t="s">
        <v>45</v>
      </c>
      <c r="C53" s="454">
        <v>1</v>
      </c>
      <c r="D53" s="455">
        <v>674.44</v>
      </c>
      <c r="E53" s="454">
        <v>0</v>
      </c>
      <c r="F53" s="455">
        <v>0</v>
      </c>
      <c r="G53" s="454">
        <v>1</v>
      </c>
      <c r="H53" s="455">
        <v>674.44</v>
      </c>
      <c r="I53" s="456">
        <v>0</v>
      </c>
      <c r="J53" s="457">
        <v>0</v>
      </c>
      <c r="K53" s="458">
        <v>0</v>
      </c>
      <c r="L53" s="457">
        <v>0</v>
      </c>
      <c r="M53" s="459">
        <v>0</v>
      </c>
      <c r="N53" s="457">
        <v>3319320.6000000006</v>
      </c>
      <c r="O53" s="457">
        <f>M53*N53/100</f>
        <v>0</v>
      </c>
    </row>
    <row r="54" spans="1:15">
      <c r="A54" s="529"/>
      <c r="B54" s="453" t="s">
        <v>46</v>
      </c>
      <c r="C54" s="454">
        <v>1</v>
      </c>
      <c r="D54" s="455">
        <v>891.02</v>
      </c>
      <c r="E54" s="454">
        <v>0</v>
      </c>
      <c r="F54" s="455">
        <v>0</v>
      </c>
      <c r="G54" s="454">
        <v>1</v>
      </c>
      <c r="H54" s="455">
        <v>891.02</v>
      </c>
      <c r="I54" s="456">
        <v>0</v>
      </c>
      <c r="J54" s="457">
        <v>0</v>
      </c>
      <c r="K54" s="458">
        <v>0</v>
      </c>
      <c r="L54" s="457">
        <v>0</v>
      </c>
      <c r="M54" s="459">
        <v>0</v>
      </c>
      <c r="N54" s="457">
        <v>3319320.6000000006</v>
      </c>
      <c r="O54" s="457">
        <f>M54*N54/100</f>
        <v>0</v>
      </c>
    </row>
    <row r="55" spans="1:15">
      <c r="A55" s="531" t="s">
        <v>47</v>
      </c>
      <c r="B55" s="531"/>
      <c r="C55" s="465">
        <v>110</v>
      </c>
      <c r="D55" s="466">
        <v>101085.95000000001</v>
      </c>
      <c r="E55" s="465">
        <v>3</v>
      </c>
      <c r="F55" s="466">
        <v>3960.12</v>
      </c>
      <c r="G55" s="465">
        <v>113</v>
      </c>
      <c r="H55" s="466">
        <v>105046.07000000002</v>
      </c>
      <c r="I55" s="467">
        <f>SUM(I38:I54)</f>
        <v>59</v>
      </c>
      <c r="J55" s="466">
        <f>SUM(J38:J54)</f>
        <v>38367.660000000003</v>
      </c>
      <c r="K55" s="466">
        <v>24031.674697095477</v>
      </c>
      <c r="L55" s="466">
        <f>SUM(L38:L54)</f>
        <v>26791.63</v>
      </c>
      <c r="M55" s="468">
        <v>0.37524681096172141</v>
      </c>
      <c r="N55" s="469">
        <v>3319320.6000000006</v>
      </c>
      <c r="O55" s="466">
        <f>SUM(O38:O54)</f>
        <v>24031.674697095477</v>
      </c>
    </row>
    <row r="56" spans="1:15">
      <c r="A56" s="529" t="s">
        <v>48</v>
      </c>
      <c r="B56" s="453" t="s">
        <v>49</v>
      </c>
      <c r="C56" s="454">
        <v>0</v>
      </c>
      <c r="D56" s="455">
        <v>0</v>
      </c>
      <c r="E56" s="454">
        <v>73</v>
      </c>
      <c r="F56" s="455">
        <v>63881.110000000015</v>
      </c>
      <c r="G56" s="454">
        <v>73</v>
      </c>
      <c r="H56" s="455">
        <v>63881.110000000015</v>
      </c>
      <c r="I56" s="456">
        <v>447</v>
      </c>
      <c r="J56" s="457">
        <v>361871.8600000001</v>
      </c>
      <c r="K56" s="458">
        <v>168237.14399001026</v>
      </c>
      <c r="L56" s="457">
        <v>361871.8600000001</v>
      </c>
      <c r="M56" s="459">
        <v>5.0684210494765169</v>
      </c>
      <c r="N56" s="457">
        <v>3319320.6000000006</v>
      </c>
      <c r="O56" s="457">
        <f>M56*N56/100</f>
        <v>168237.14399001026</v>
      </c>
    </row>
    <row r="57" spans="1:15">
      <c r="A57" s="530"/>
      <c r="B57" s="460" t="s">
        <v>356</v>
      </c>
      <c r="C57" s="454"/>
      <c r="D57" s="455"/>
      <c r="E57" s="454"/>
      <c r="F57" s="455"/>
      <c r="G57" s="454" t="s">
        <v>1030</v>
      </c>
      <c r="H57" s="455" t="s">
        <v>1030</v>
      </c>
      <c r="I57" s="461">
        <v>8</v>
      </c>
      <c r="J57" s="462">
        <v>7706.07</v>
      </c>
      <c r="K57" s="463">
        <v>7706.07</v>
      </c>
      <c r="L57" s="462" t="s">
        <v>1030</v>
      </c>
      <c r="M57" s="459">
        <v>0</v>
      </c>
      <c r="N57" s="457">
        <v>3319320.6000000006</v>
      </c>
      <c r="O57" s="457">
        <f>J57</f>
        <v>7706.07</v>
      </c>
    </row>
    <row r="58" spans="1:15">
      <c r="A58" s="530"/>
      <c r="B58" s="460" t="s">
        <v>357</v>
      </c>
      <c r="C58" s="454"/>
      <c r="D58" s="455"/>
      <c r="E58" s="454"/>
      <c r="F58" s="455"/>
      <c r="G58" s="454" t="s">
        <v>1030</v>
      </c>
      <c r="H58" s="455" t="s">
        <v>1030</v>
      </c>
      <c r="I58" s="461">
        <v>63</v>
      </c>
      <c r="J58" s="462">
        <v>45951.660000000011</v>
      </c>
      <c r="K58" s="463">
        <v>45951.660000000011</v>
      </c>
      <c r="L58" s="462" t="s">
        <v>1030</v>
      </c>
      <c r="M58" s="459">
        <v>0</v>
      </c>
      <c r="N58" s="457">
        <v>3319320.6000000006</v>
      </c>
      <c r="O58" s="457">
        <f>J58</f>
        <v>45951.660000000011</v>
      </c>
    </row>
    <row r="59" spans="1:15">
      <c r="A59" s="530"/>
      <c r="B59" s="453" t="s">
        <v>50</v>
      </c>
      <c r="C59" s="454">
        <v>113</v>
      </c>
      <c r="D59" s="455">
        <v>109518.23999999999</v>
      </c>
      <c r="E59" s="454">
        <v>0</v>
      </c>
      <c r="F59" s="455">
        <v>0</v>
      </c>
      <c r="G59" s="454">
        <v>113</v>
      </c>
      <c r="H59" s="455">
        <v>109518.23999999999</v>
      </c>
      <c r="I59" s="456">
        <v>211</v>
      </c>
      <c r="J59" s="457">
        <v>194449.39</v>
      </c>
      <c r="K59" s="458">
        <v>90401.08845213789</v>
      </c>
      <c r="L59" s="457">
        <v>194449.39</v>
      </c>
      <c r="M59" s="459">
        <v>2.7234816803215054</v>
      </c>
      <c r="N59" s="457">
        <v>3319320.6000000006</v>
      </c>
      <c r="O59" s="457">
        <f>M59*N59/100</f>
        <v>90401.08845213789</v>
      </c>
    </row>
    <row r="60" spans="1:15">
      <c r="A60" s="529"/>
      <c r="B60" s="460" t="s">
        <v>358</v>
      </c>
      <c r="C60" s="454"/>
      <c r="D60" s="455"/>
      <c r="E60" s="454"/>
      <c r="F60" s="455"/>
      <c r="G60" s="454" t="s">
        <v>1030</v>
      </c>
      <c r="H60" s="455" t="s">
        <v>1030</v>
      </c>
      <c r="I60" s="461">
        <v>8</v>
      </c>
      <c r="J60" s="462">
        <v>3932.84</v>
      </c>
      <c r="K60" s="463">
        <v>3932.84</v>
      </c>
      <c r="L60" s="462" t="s">
        <v>1030</v>
      </c>
      <c r="M60" s="459">
        <v>0</v>
      </c>
      <c r="N60" s="457">
        <v>3319320.6000000006</v>
      </c>
      <c r="O60" s="457">
        <f>J60</f>
        <v>3932.84</v>
      </c>
    </row>
    <row r="61" spans="1:15">
      <c r="A61" s="531" t="s">
        <v>51</v>
      </c>
      <c r="B61" s="531"/>
      <c r="C61" s="465">
        <v>113</v>
      </c>
      <c r="D61" s="466">
        <v>109518.23999999999</v>
      </c>
      <c r="E61" s="465">
        <v>73</v>
      </c>
      <c r="F61" s="466">
        <v>63881.110000000015</v>
      </c>
      <c r="G61" s="465">
        <v>186</v>
      </c>
      <c r="H61" s="466">
        <v>173399.35</v>
      </c>
      <c r="I61" s="467">
        <f>SUM(I56:I60)</f>
        <v>737</v>
      </c>
      <c r="J61" s="466">
        <f>SUM(J56:J60)</f>
        <v>613911.82000000018</v>
      </c>
      <c r="K61" s="466">
        <v>316228.80244214815</v>
      </c>
      <c r="L61" s="466">
        <f>SUM(L56:L60)</f>
        <v>556321.25000000012</v>
      </c>
      <c r="M61" s="468">
        <v>7.7919027297980223</v>
      </c>
      <c r="N61" s="469">
        <v>3319320.6000000006</v>
      </c>
      <c r="O61" s="466">
        <f>SUM(O56:O60)</f>
        <v>316228.80244214815</v>
      </c>
    </row>
    <row r="62" spans="1:15">
      <c r="A62" s="529" t="s">
        <v>52</v>
      </c>
      <c r="B62" s="453" t="s">
        <v>53</v>
      </c>
      <c r="C62" s="454">
        <v>3</v>
      </c>
      <c r="D62" s="455">
        <v>2554.06</v>
      </c>
      <c r="E62" s="454">
        <v>0</v>
      </c>
      <c r="F62" s="455">
        <v>0</v>
      </c>
      <c r="G62" s="454">
        <v>3</v>
      </c>
      <c r="H62" s="455">
        <v>2554.06</v>
      </c>
      <c r="I62" s="456">
        <v>0</v>
      </c>
      <c r="J62" s="457">
        <v>0</v>
      </c>
      <c r="K62" s="458">
        <v>0</v>
      </c>
      <c r="L62" s="457">
        <v>0</v>
      </c>
      <c r="M62" s="459">
        <v>0</v>
      </c>
      <c r="N62" s="457">
        <v>3319320.6000000006</v>
      </c>
      <c r="O62" s="457">
        <f>M62*N62/100</f>
        <v>0</v>
      </c>
    </row>
    <row r="63" spans="1:15">
      <c r="A63" s="529"/>
      <c r="B63" s="453" t="s">
        <v>54</v>
      </c>
      <c r="C63" s="454">
        <v>3</v>
      </c>
      <c r="D63" s="455">
        <v>6916.92</v>
      </c>
      <c r="E63" s="454">
        <v>1</v>
      </c>
      <c r="F63" s="455">
        <v>753.9</v>
      </c>
      <c r="G63" s="454">
        <v>4</v>
      </c>
      <c r="H63" s="455">
        <v>7670.82</v>
      </c>
      <c r="I63" s="456">
        <v>0</v>
      </c>
      <c r="J63" s="457">
        <v>0</v>
      </c>
      <c r="K63" s="458">
        <v>0</v>
      </c>
      <c r="L63" s="457">
        <v>0</v>
      </c>
      <c r="M63" s="459">
        <v>0</v>
      </c>
      <c r="N63" s="457">
        <v>3319320.6000000006</v>
      </c>
      <c r="O63" s="457">
        <f>M63*N63/100</f>
        <v>0</v>
      </c>
    </row>
    <row r="64" spans="1:15">
      <c r="A64" s="529"/>
      <c r="B64" s="453" t="s">
        <v>55</v>
      </c>
      <c r="C64" s="454">
        <v>33</v>
      </c>
      <c r="D64" s="455">
        <v>29102.36</v>
      </c>
      <c r="E64" s="454">
        <v>0</v>
      </c>
      <c r="F64" s="455">
        <v>0</v>
      </c>
      <c r="G64" s="454">
        <v>33</v>
      </c>
      <c r="H64" s="455">
        <v>29102.36</v>
      </c>
      <c r="I64" s="456">
        <v>160</v>
      </c>
      <c r="J64" s="457">
        <v>129656.75999999998</v>
      </c>
      <c r="K64" s="458">
        <v>60278.472610161494</v>
      </c>
      <c r="L64" s="457">
        <v>129656.75999999998</v>
      </c>
      <c r="M64" s="459">
        <v>1.815988266097631</v>
      </c>
      <c r="N64" s="457">
        <v>3319320.6000000006</v>
      </c>
      <c r="O64" s="457">
        <f>M64*N64/100</f>
        <v>60278.472610161494</v>
      </c>
    </row>
    <row r="65" spans="1:15">
      <c r="A65" s="529"/>
      <c r="B65" s="453" t="s">
        <v>56</v>
      </c>
      <c r="C65" s="454">
        <v>0</v>
      </c>
      <c r="D65" s="455">
        <v>0</v>
      </c>
      <c r="E65" s="454">
        <v>35</v>
      </c>
      <c r="F65" s="455">
        <v>25915.490000000005</v>
      </c>
      <c r="G65" s="454">
        <v>35</v>
      </c>
      <c r="H65" s="455">
        <v>25915.490000000005</v>
      </c>
      <c r="I65" s="456">
        <v>16</v>
      </c>
      <c r="J65" s="457">
        <v>10056.799999999999</v>
      </c>
      <c r="K65" s="458">
        <v>4675.4873663808366</v>
      </c>
      <c r="L65" s="457">
        <v>10056.799999999999</v>
      </c>
      <c r="M65" s="459">
        <v>0.14085675744550966</v>
      </c>
      <c r="N65" s="457">
        <v>3319320.6000000006</v>
      </c>
      <c r="O65" s="457">
        <f>M65*N65/100</f>
        <v>4675.4873663808366</v>
      </c>
    </row>
    <row r="66" spans="1:15">
      <c r="A66" s="530"/>
      <c r="B66" s="460" t="s">
        <v>359</v>
      </c>
      <c r="C66" s="454"/>
      <c r="D66" s="455"/>
      <c r="E66" s="454"/>
      <c r="F66" s="455"/>
      <c r="G66" s="454" t="s">
        <v>1030</v>
      </c>
      <c r="H66" s="455" t="s">
        <v>1030</v>
      </c>
      <c r="I66" s="461">
        <v>10</v>
      </c>
      <c r="J66" s="462">
        <v>8586.2000000000007</v>
      </c>
      <c r="K66" s="463">
        <v>8586.2000000000007</v>
      </c>
      <c r="L66" s="462" t="s">
        <v>1030</v>
      </c>
      <c r="M66" s="459">
        <v>0</v>
      </c>
      <c r="N66" s="457">
        <v>3319320.6000000006</v>
      </c>
      <c r="O66" s="457">
        <f>J66</f>
        <v>8586.2000000000007</v>
      </c>
    </row>
    <row r="67" spans="1:15">
      <c r="A67" s="529"/>
      <c r="B67" s="453" t="s">
        <v>57</v>
      </c>
      <c r="C67" s="454">
        <v>1</v>
      </c>
      <c r="D67" s="455">
        <v>1189.3600000000001</v>
      </c>
      <c r="E67" s="454">
        <v>0</v>
      </c>
      <c r="F67" s="455">
        <v>0</v>
      </c>
      <c r="G67" s="454">
        <v>1</v>
      </c>
      <c r="H67" s="455">
        <v>1189.3600000000001</v>
      </c>
      <c r="I67" s="456">
        <v>0</v>
      </c>
      <c r="J67" s="457">
        <v>0</v>
      </c>
      <c r="K67" s="458">
        <v>0</v>
      </c>
      <c r="L67" s="457">
        <v>0</v>
      </c>
      <c r="M67" s="459">
        <v>0</v>
      </c>
      <c r="N67" s="457">
        <v>3319320.6000000006</v>
      </c>
      <c r="O67" s="457">
        <f>M67*N67/100</f>
        <v>0</v>
      </c>
    </row>
    <row r="68" spans="1:15">
      <c r="A68" s="529"/>
      <c r="B68" s="453" t="s">
        <v>58</v>
      </c>
      <c r="C68" s="454">
        <v>1</v>
      </c>
      <c r="D68" s="455">
        <v>1386.1</v>
      </c>
      <c r="E68" s="454">
        <v>2</v>
      </c>
      <c r="F68" s="455">
        <v>1149.3700000000001</v>
      </c>
      <c r="G68" s="454">
        <v>3</v>
      </c>
      <c r="H68" s="455">
        <v>2535.4700000000003</v>
      </c>
      <c r="I68" s="456">
        <v>1</v>
      </c>
      <c r="J68" s="457">
        <v>869.98</v>
      </c>
      <c r="K68" s="458">
        <v>404.46071305027448</v>
      </c>
      <c r="L68" s="457">
        <v>869.98</v>
      </c>
      <c r="M68" s="459">
        <v>1.2185045127917876E-2</v>
      </c>
      <c r="N68" s="457">
        <v>3319320.6000000006</v>
      </c>
      <c r="O68" s="457">
        <f>M68*N68/100</f>
        <v>404.46071305027448</v>
      </c>
    </row>
    <row r="69" spans="1:15">
      <c r="A69" s="531" t="s">
        <v>59</v>
      </c>
      <c r="B69" s="531"/>
      <c r="C69" s="465">
        <v>41</v>
      </c>
      <c r="D69" s="466">
        <v>41148.799999999996</v>
      </c>
      <c r="E69" s="465">
        <v>38</v>
      </c>
      <c r="F69" s="466">
        <v>27818.760000000006</v>
      </c>
      <c r="G69" s="465">
        <v>79</v>
      </c>
      <c r="H69" s="466">
        <v>68967.56</v>
      </c>
      <c r="I69" s="467">
        <f>SUM(I62:I68)</f>
        <v>187</v>
      </c>
      <c r="J69" s="466">
        <f>SUM(J62:J68)</f>
        <v>149169.74</v>
      </c>
      <c r="K69" s="466">
        <v>73944.620689592601</v>
      </c>
      <c r="L69" s="466">
        <f>SUM(L62:L68)</f>
        <v>140583.53999999998</v>
      </c>
      <c r="M69" s="468">
        <v>1.9690300686710585</v>
      </c>
      <c r="N69" s="469">
        <v>3319320.6000000006</v>
      </c>
      <c r="O69" s="466">
        <f>SUM(O62:O68)</f>
        <v>73944.620689592601</v>
      </c>
    </row>
    <row r="70" spans="1:15">
      <c r="A70" s="529" t="s">
        <v>60</v>
      </c>
      <c r="B70" s="460" t="s">
        <v>360</v>
      </c>
      <c r="C70" s="454"/>
      <c r="D70" s="455"/>
      <c r="E70" s="454"/>
      <c r="F70" s="455"/>
      <c r="G70" s="454" t="s">
        <v>1030</v>
      </c>
      <c r="H70" s="455" t="s">
        <v>1030</v>
      </c>
      <c r="I70" s="461">
        <v>13</v>
      </c>
      <c r="J70" s="462">
        <v>14942</v>
      </c>
      <c r="K70" s="463">
        <v>14942</v>
      </c>
      <c r="L70" s="462" t="s">
        <v>1030</v>
      </c>
      <c r="M70" s="459">
        <v>0</v>
      </c>
      <c r="N70" s="457">
        <v>3319320.6000000006</v>
      </c>
      <c r="O70" s="457">
        <f>J70</f>
        <v>14942</v>
      </c>
    </row>
    <row r="71" spans="1:15">
      <c r="A71" s="529"/>
      <c r="B71" s="453" t="s">
        <v>61</v>
      </c>
      <c r="C71" s="454">
        <v>3</v>
      </c>
      <c r="D71" s="455">
        <v>1929</v>
      </c>
      <c r="E71" s="454">
        <v>46</v>
      </c>
      <c r="F71" s="455">
        <v>42917.210000000006</v>
      </c>
      <c r="G71" s="454">
        <v>49</v>
      </c>
      <c r="H71" s="455">
        <v>44846.210000000006</v>
      </c>
      <c r="I71" s="456">
        <v>53</v>
      </c>
      <c r="J71" s="457">
        <v>45061.169999999991</v>
      </c>
      <c r="K71" s="458">
        <v>20949.301074828883</v>
      </c>
      <c r="L71" s="457">
        <v>45061.169999999991</v>
      </c>
      <c r="M71" s="459">
        <v>0.6311321984031576</v>
      </c>
      <c r="N71" s="457">
        <v>3319320.6000000006</v>
      </c>
      <c r="O71" s="457">
        <f>M71*N71/100</f>
        <v>20949.301074828883</v>
      </c>
    </row>
    <row r="72" spans="1:15">
      <c r="A72" s="529"/>
      <c r="B72" s="460" t="s">
        <v>361</v>
      </c>
      <c r="C72" s="454"/>
      <c r="D72" s="455"/>
      <c r="E72" s="454"/>
      <c r="F72" s="455"/>
      <c r="G72" s="454" t="s">
        <v>1030</v>
      </c>
      <c r="H72" s="455" t="s">
        <v>1030</v>
      </c>
      <c r="I72" s="461">
        <v>8</v>
      </c>
      <c r="J72" s="462">
        <v>8669.15</v>
      </c>
      <c r="K72" s="463">
        <v>8669.15</v>
      </c>
      <c r="L72" s="462" t="s">
        <v>1030</v>
      </c>
      <c r="M72" s="459">
        <v>0</v>
      </c>
      <c r="N72" s="457">
        <v>3319320.6000000006</v>
      </c>
      <c r="O72" s="457">
        <f>J72</f>
        <v>8669.15</v>
      </c>
    </row>
    <row r="73" spans="1:15">
      <c r="A73" s="529"/>
      <c r="B73" s="453" t="s">
        <v>62</v>
      </c>
      <c r="C73" s="454">
        <v>0</v>
      </c>
      <c r="D73" s="455">
        <v>0</v>
      </c>
      <c r="E73" s="454">
        <v>43</v>
      </c>
      <c r="F73" s="455">
        <v>37963.410000000003</v>
      </c>
      <c r="G73" s="454">
        <v>43</v>
      </c>
      <c r="H73" s="455">
        <v>37963.410000000003</v>
      </c>
      <c r="I73" s="456">
        <v>0</v>
      </c>
      <c r="J73" s="457">
        <v>0</v>
      </c>
      <c r="K73" s="458">
        <v>0</v>
      </c>
      <c r="L73" s="457">
        <v>0</v>
      </c>
      <c r="M73" s="459">
        <v>0</v>
      </c>
      <c r="N73" s="457">
        <v>3319320.6000000006</v>
      </c>
      <c r="O73" s="457">
        <f>M73*N73/100</f>
        <v>0</v>
      </c>
    </row>
    <row r="74" spans="1:15">
      <c r="A74" s="529"/>
      <c r="B74" s="460" t="s">
        <v>362</v>
      </c>
      <c r="C74" s="454"/>
      <c r="D74" s="455"/>
      <c r="E74" s="454"/>
      <c r="F74" s="455"/>
      <c r="G74" s="454" t="s">
        <v>1030</v>
      </c>
      <c r="H74" s="455" t="s">
        <v>1030</v>
      </c>
      <c r="I74" s="461">
        <v>32</v>
      </c>
      <c r="J74" s="462">
        <v>22213.250000000004</v>
      </c>
      <c r="K74" s="463">
        <v>22213.250000000004</v>
      </c>
      <c r="L74" s="462" t="s">
        <v>1030</v>
      </c>
      <c r="M74" s="459">
        <v>0</v>
      </c>
      <c r="N74" s="457">
        <v>3319320.6000000006</v>
      </c>
      <c r="O74" s="457">
        <f>J74</f>
        <v>22213.250000000004</v>
      </c>
    </row>
    <row r="75" spans="1:15">
      <c r="A75" s="529"/>
      <c r="B75" s="453" t="s">
        <v>63</v>
      </c>
      <c r="C75" s="454">
        <v>1</v>
      </c>
      <c r="D75" s="455">
        <v>643</v>
      </c>
      <c r="E75" s="454">
        <v>0</v>
      </c>
      <c r="F75" s="455">
        <v>0</v>
      </c>
      <c r="G75" s="454">
        <v>1</v>
      </c>
      <c r="H75" s="455">
        <v>643</v>
      </c>
      <c r="I75" s="456">
        <v>1</v>
      </c>
      <c r="J75" s="457">
        <v>631.88</v>
      </c>
      <c r="K75" s="458">
        <v>293.7661042348185</v>
      </c>
      <c r="L75" s="457">
        <v>631.88</v>
      </c>
      <c r="M75" s="459">
        <v>8.8501877231990933E-3</v>
      </c>
      <c r="N75" s="457">
        <v>3319320.6000000006</v>
      </c>
      <c r="O75" s="457">
        <f>M75*N75/100</f>
        <v>293.7661042348185</v>
      </c>
    </row>
    <row r="76" spans="1:15">
      <c r="A76" s="530"/>
      <c r="B76" s="453" t="s">
        <v>64</v>
      </c>
      <c r="C76" s="454">
        <v>0</v>
      </c>
      <c r="D76" s="455">
        <v>0</v>
      </c>
      <c r="E76" s="454">
        <v>103</v>
      </c>
      <c r="F76" s="455">
        <v>75987.899999999994</v>
      </c>
      <c r="G76" s="454">
        <v>103</v>
      </c>
      <c r="H76" s="455">
        <v>75987.899999999994</v>
      </c>
      <c r="I76" s="456">
        <v>9</v>
      </c>
      <c r="J76" s="457">
        <v>15321.61</v>
      </c>
      <c r="K76" s="458">
        <v>7123.1399637672303</v>
      </c>
      <c r="L76" s="457">
        <v>15321.61</v>
      </c>
      <c r="M76" s="459">
        <v>0.21459632322853145</v>
      </c>
      <c r="N76" s="457">
        <v>3319320.6000000006</v>
      </c>
      <c r="O76" s="457">
        <f>M76*N76/100</f>
        <v>7123.1399637672303</v>
      </c>
    </row>
    <row r="77" spans="1:15">
      <c r="A77" s="530"/>
      <c r="B77" s="453" t="s">
        <v>65</v>
      </c>
      <c r="C77" s="454">
        <v>0</v>
      </c>
      <c r="D77" s="455">
        <v>0</v>
      </c>
      <c r="E77" s="454">
        <v>10</v>
      </c>
      <c r="F77" s="455">
        <v>10536.600000000002</v>
      </c>
      <c r="G77" s="454">
        <v>10</v>
      </c>
      <c r="H77" s="455">
        <v>10536.600000000002</v>
      </c>
      <c r="I77" s="456">
        <v>26</v>
      </c>
      <c r="J77" s="457">
        <v>14089.94</v>
      </c>
      <c r="K77" s="458">
        <v>6550.5266549065309</v>
      </c>
      <c r="L77" s="457">
        <v>14089.94</v>
      </c>
      <c r="M77" s="459">
        <v>0.19734540420429802</v>
      </c>
      <c r="N77" s="457">
        <v>3319320.6000000006</v>
      </c>
      <c r="O77" s="457">
        <f>M77*N77/100</f>
        <v>6550.5266549065309</v>
      </c>
    </row>
    <row r="78" spans="1:15">
      <c r="A78" s="530"/>
      <c r="B78" s="453" t="s">
        <v>66</v>
      </c>
      <c r="C78" s="454">
        <v>0</v>
      </c>
      <c r="D78" s="455">
        <v>0</v>
      </c>
      <c r="E78" s="454">
        <v>5</v>
      </c>
      <c r="F78" s="455">
        <v>3698.24</v>
      </c>
      <c r="G78" s="454">
        <v>5</v>
      </c>
      <c r="H78" s="455">
        <v>3698.24</v>
      </c>
      <c r="I78" s="456">
        <v>6</v>
      </c>
      <c r="J78" s="457">
        <v>4058.8999999999996</v>
      </c>
      <c r="K78" s="458">
        <v>1887.0153201220248</v>
      </c>
      <c r="L78" s="457">
        <v>4058.8999999999996</v>
      </c>
      <c r="M78" s="459">
        <v>5.6849444435166173E-2</v>
      </c>
      <c r="N78" s="457">
        <v>3319320.6000000006</v>
      </c>
      <c r="O78" s="457">
        <f>M78*N78/100</f>
        <v>1887.0153201220248</v>
      </c>
    </row>
    <row r="79" spans="1:15">
      <c r="A79" s="530"/>
      <c r="B79" s="460" t="s">
        <v>363</v>
      </c>
      <c r="C79" s="454"/>
      <c r="D79" s="455"/>
      <c r="E79" s="454"/>
      <c r="F79" s="455"/>
      <c r="G79" s="454" t="s">
        <v>1030</v>
      </c>
      <c r="H79" s="455" t="s">
        <v>1030</v>
      </c>
      <c r="I79" s="461">
        <v>6</v>
      </c>
      <c r="J79" s="462">
        <v>7682.4399999999987</v>
      </c>
      <c r="K79" s="463">
        <v>7682.4399999999987</v>
      </c>
      <c r="L79" s="462" t="s">
        <v>1030</v>
      </c>
      <c r="M79" s="459">
        <v>0</v>
      </c>
      <c r="N79" s="457">
        <v>3319320.6000000006</v>
      </c>
      <c r="O79" s="457">
        <f>J79</f>
        <v>7682.4399999999987</v>
      </c>
    </row>
    <row r="80" spans="1:15">
      <c r="A80" s="530"/>
      <c r="B80" s="453" t="s">
        <v>67</v>
      </c>
      <c r="C80" s="454">
        <v>0</v>
      </c>
      <c r="D80" s="455">
        <v>0</v>
      </c>
      <c r="E80" s="454">
        <v>1</v>
      </c>
      <c r="F80" s="455">
        <v>438.24</v>
      </c>
      <c r="G80" s="454">
        <v>1</v>
      </c>
      <c r="H80" s="455">
        <v>438.24</v>
      </c>
      <c r="I80" s="456">
        <v>25</v>
      </c>
      <c r="J80" s="457">
        <v>26026.52</v>
      </c>
      <c r="K80" s="458">
        <v>12099.938892178245</v>
      </c>
      <c r="L80" s="457">
        <v>26026.52</v>
      </c>
      <c r="M80" s="459">
        <v>0.3645305877407034</v>
      </c>
      <c r="N80" s="457">
        <v>3319320.6000000006</v>
      </c>
      <c r="O80" s="457">
        <f>M80*N80/100</f>
        <v>12099.938892178245</v>
      </c>
    </row>
    <row r="81" spans="1:15">
      <c r="A81" s="529"/>
      <c r="B81" s="453" t="s">
        <v>68</v>
      </c>
      <c r="C81" s="454">
        <v>0</v>
      </c>
      <c r="D81" s="455">
        <v>0</v>
      </c>
      <c r="E81" s="454">
        <v>18</v>
      </c>
      <c r="F81" s="455">
        <v>15539.619999999999</v>
      </c>
      <c r="G81" s="454">
        <v>18</v>
      </c>
      <c r="H81" s="455">
        <v>15539.619999999999</v>
      </c>
      <c r="I81" s="456">
        <v>22</v>
      </c>
      <c r="J81" s="457">
        <v>23063.31</v>
      </c>
      <c r="K81" s="458">
        <v>10722.318683072601</v>
      </c>
      <c r="L81" s="457">
        <v>23063.31</v>
      </c>
      <c r="M81" s="459">
        <v>0.32302750999926394</v>
      </c>
      <c r="N81" s="457">
        <v>3319320.6000000006</v>
      </c>
      <c r="O81" s="457">
        <f>M81*N81/100</f>
        <v>10722.318683072628</v>
      </c>
    </row>
    <row r="82" spans="1:15">
      <c r="A82" s="529"/>
      <c r="B82" s="453" t="s">
        <v>69</v>
      </c>
      <c r="C82" s="454">
        <v>1</v>
      </c>
      <c r="D82" s="455">
        <v>643</v>
      </c>
      <c r="E82" s="454">
        <v>0</v>
      </c>
      <c r="F82" s="455">
        <v>0</v>
      </c>
      <c r="G82" s="454">
        <v>1</v>
      </c>
      <c r="H82" s="455">
        <v>643</v>
      </c>
      <c r="I82" s="456">
        <v>0</v>
      </c>
      <c r="J82" s="457">
        <v>0</v>
      </c>
      <c r="K82" s="458">
        <v>0</v>
      </c>
      <c r="L82" s="457">
        <v>0</v>
      </c>
      <c r="M82" s="459">
        <v>0</v>
      </c>
      <c r="N82" s="457">
        <v>3319320.6000000006</v>
      </c>
      <c r="O82" s="457">
        <f>M82*N82/100</f>
        <v>0</v>
      </c>
    </row>
    <row r="83" spans="1:15">
      <c r="A83" s="529"/>
      <c r="B83" s="460" t="s">
        <v>364</v>
      </c>
      <c r="C83" s="454"/>
      <c r="D83" s="455"/>
      <c r="E83" s="454"/>
      <c r="F83" s="455"/>
      <c r="G83" s="454" t="s">
        <v>1030</v>
      </c>
      <c r="H83" s="455" t="s">
        <v>1030</v>
      </c>
      <c r="I83" s="461">
        <v>1</v>
      </c>
      <c r="J83" s="462">
        <v>631.88</v>
      </c>
      <c r="K83" s="463">
        <v>631.88</v>
      </c>
      <c r="L83" s="462" t="s">
        <v>1030</v>
      </c>
      <c r="M83" s="459">
        <v>0</v>
      </c>
      <c r="N83" s="457">
        <v>3319320.6000000006</v>
      </c>
      <c r="O83" s="457">
        <f>J83</f>
        <v>631.88</v>
      </c>
    </row>
    <row r="84" spans="1:15">
      <c r="A84" s="529"/>
      <c r="B84" s="453" t="s">
        <v>70</v>
      </c>
      <c r="C84" s="454">
        <v>0</v>
      </c>
      <c r="D84" s="455">
        <v>0</v>
      </c>
      <c r="E84" s="454">
        <v>8</v>
      </c>
      <c r="F84" s="455">
        <v>7401.4799999999987</v>
      </c>
      <c r="G84" s="454">
        <v>8</v>
      </c>
      <c r="H84" s="455">
        <v>7401.4799999999987</v>
      </c>
      <c r="I84" s="456">
        <v>0</v>
      </c>
      <c r="J84" s="457">
        <v>0</v>
      </c>
      <c r="K84" s="458">
        <v>0</v>
      </c>
      <c r="L84" s="457">
        <v>0</v>
      </c>
      <c r="M84" s="459">
        <v>0</v>
      </c>
      <c r="N84" s="457">
        <v>3319320.6000000006</v>
      </c>
      <c r="O84" s="457">
        <f t="shared" ref="O84:O92" si="1">M84*N84/100</f>
        <v>0</v>
      </c>
    </row>
    <row r="85" spans="1:15">
      <c r="A85" s="529"/>
      <c r="B85" s="453" t="s">
        <v>71</v>
      </c>
      <c r="C85" s="454">
        <v>0</v>
      </c>
      <c r="D85" s="455">
        <v>0</v>
      </c>
      <c r="E85" s="454">
        <v>46</v>
      </c>
      <c r="F85" s="455">
        <v>42484.47</v>
      </c>
      <c r="G85" s="454">
        <v>46</v>
      </c>
      <c r="H85" s="455">
        <v>42484.47</v>
      </c>
      <c r="I85" s="456">
        <v>0</v>
      </c>
      <c r="J85" s="457">
        <v>0</v>
      </c>
      <c r="K85" s="458">
        <v>0</v>
      </c>
      <c r="L85" s="457">
        <v>0</v>
      </c>
      <c r="M85" s="459">
        <v>0</v>
      </c>
      <c r="N85" s="457">
        <v>3319320.6000000006</v>
      </c>
      <c r="O85" s="457">
        <f t="shared" si="1"/>
        <v>0</v>
      </c>
    </row>
    <row r="86" spans="1:15">
      <c r="A86" s="529"/>
      <c r="B86" s="453" t="s">
        <v>72</v>
      </c>
      <c r="C86" s="454">
        <v>0</v>
      </c>
      <c r="D86" s="455">
        <v>0</v>
      </c>
      <c r="E86" s="454">
        <v>8</v>
      </c>
      <c r="F86" s="455">
        <v>6498.83</v>
      </c>
      <c r="G86" s="454">
        <v>8</v>
      </c>
      <c r="H86" s="455">
        <v>6498.83</v>
      </c>
      <c r="I86" s="456">
        <v>15</v>
      </c>
      <c r="J86" s="457">
        <v>7892.59</v>
      </c>
      <c r="K86" s="458">
        <v>3669.3286963073474</v>
      </c>
      <c r="L86" s="457">
        <v>7892.59</v>
      </c>
      <c r="M86" s="459">
        <v>0.11054457036501224</v>
      </c>
      <c r="N86" s="457">
        <v>3319320.6000000006</v>
      </c>
      <c r="O86" s="457">
        <f t="shared" si="1"/>
        <v>3669.3286963073474</v>
      </c>
    </row>
    <row r="87" spans="1:15">
      <c r="A87" s="529"/>
      <c r="B87" s="453" t="s">
        <v>73</v>
      </c>
      <c r="C87" s="454">
        <v>0</v>
      </c>
      <c r="D87" s="455">
        <v>0</v>
      </c>
      <c r="E87" s="454">
        <v>5</v>
      </c>
      <c r="F87" s="455">
        <v>2778.35</v>
      </c>
      <c r="G87" s="454">
        <v>5</v>
      </c>
      <c r="H87" s="455">
        <v>2778.35</v>
      </c>
      <c r="I87" s="456">
        <v>79</v>
      </c>
      <c r="J87" s="457">
        <v>74133.990000000005</v>
      </c>
      <c r="K87" s="458">
        <v>34465.489386723741</v>
      </c>
      <c r="L87" s="457">
        <v>74133.990000000005</v>
      </c>
      <c r="M87" s="459">
        <v>1.0383296324773128</v>
      </c>
      <c r="N87" s="457">
        <v>3319320.6000000006</v>
      </c>
      <c r="O87" s="457">
        <f t="shared" si="1"/>
        <v>34465.489386723741</v>
      </c>
    </row>
    <row r="88" spans="1:15">
      <c r="A88" s="529"/>
      <c r="B88" s="453" t="s">
        <v>74</v>
      </c>
      <c r="C88" s="454">
        <v>0</v>
      </c>
      <c r="D88" s="455">
        <v>0</v>
      </c>
      <c r="E88" s="454">
        <v>33</v>
      </c>
      <c r="F88" s="455">
        <v>25763.17</v>
      </c>
      <c r="G88" s="454">
        <v>33</v>
      </c>
      <c r="H88" s="455">
        <v>25763.17</v>
      </c>
      <c r="I88" s="456">
        <v>0</v>
      </c>
      <c r="J88" s="457">
        <v>0</v>
      </c>
      <c r="K88" s="458">
        <v>0</v>
      </c>
      <c r="L88" s="457">
        <v>0</v>
      </c>
      <c r="M88" s="459">
        <v>0</v>
      </c>
      <c r="N88" s="457">
        <v>3319320.6000000006</v>
      </c>
      <c r="O88" s="457">
        <f t="shared" si="1"/>
        <v>0</v>
      </c>
    </row>
    <row r="89" spans="1:15">
      <c r="A89" s="529"/>
      <c r="B89" s="453" t="s">
        <v>75</v>
      </c>
      <c r="C89" s="454">
        <v>7</v>
      </c>
      <c r="D89" s="455">
        <v>4501</v>
      </c>
      <c r="E89" s="454">
        <v>12</v>
      </c>
      <c r="F89" s="455">
        <v>15222.130000000001</v>
      </c>
      <c r="G89" s="454">
        <v>19</v>
      </c>
      <c r="H89" s="455">
        <v>19723.13</v>
      </c>
      <c r="I89" s="456">
        <v>27</v>
      </c>
      <c r="J89" s="457">
        <v>27317.61</v>
      </c>
      <c r="K89" s="458">
        <v>12700.177037896628</v>
      </c>
      <c r="L89" s="457">
        <v>27317.61</v>
      </c>
      <c r="M89" s="459">
        <v>0.38261375047341395</v>
      </c>
      <c r="N89" s="457">
        <v>3319320.6000000006</v>
      </c>
      <c r="O89" s="457">
        <f t="shared" si="1"/>
        <v>12700.177037896628</v>
      </c>
    </row>
    <row r="90" spans="1:15">
      <c r="A90" s="529"/>
      <c r="B90" s="453" t="s">
        <v>76</v>
      </c>
      <c r="C90" s="454">
        <v>0</v>
      </c>
      <c r="D90" s="455">
        <v>0</v>
      </c>
      <c r="E90" s="454">
        <v>24</v>
      </c>
      <c r="F90" s="455">
        <v>10398.509999999998</v>
      </c>
      <c r="G90" s="454">
        <v>24</v>
      </c>
      <c r="H90" s="455">
        <v>10398.509999999998</v>
      </c>
      <c r="I90" s="456">
        <v>2</v>
      </c>
      <c r="J90" s="457">
        <v>2475.85</v>
      </c>
      <c r="K90" s="458">
        <v>1151.0426175377847</v>
      </c>
      <c r="L90" s="457">
        <v>2475.85</v>
      </c>
      <c r="M90" s="459">
        <v>3.4677054621894146E-2</v>
      </c>
      <c r="N90" s="457">
        <v>3319320.6000000006</v>
      </c>
      <c r="O90" s="457">
        <f t="shared" si="1"/>
        <v>1151.0426175377847</v>
      </c>
    </row>
    <row r="91" spans="1:15">
      <c r="A91" s="529"/>
      <c r="B91" s="453" t="s">
        <v>77</v>
      </c>
      <c r="C91" s="454">
        <v>0</v>
      </c>
      <c r="D91" s="455">
        <v>0</v>
      </c>
      <c r="E91" s="454">
        <v>57</v>
      </c>
      <c r="F91" s="455">
        <v>35460.089999999989</v>
      </c>
      <c r="G91" s="454">
        <v>57</v>
      </c>
      <c r="H91" s="455">
        <v>35460.089999999989</v>
      </c>
      <c r="I91" s="456">
        <v>1</v>
      </c>
      <c r="J91" s="457">
        <v>339.02</v>
      </c>
      <c r="K91" s="458">
        <v>157.61313011598429</v>
      </c>
      <c r="L91" s="457">
        <v>339.02</v>
      </c>
      <c r="M91" s="459">
        <v>4.7483551337579224E-3</v>
      </c>
      <c r="N91" s="457">
        <v>3319320.6000000006</v>
      </c>
      <c r="O91" s="457">
        <f t="shared" si="1"/>
        <v>157.61313011598429</v>
      </c>
    </row>
    <row r="92" spans="1:15">
      <c r="A92" s="529"/>
      <c r="B92" s="453" t="s">
        <v>78</v>
      </c>
      <c r="C92" s="454">
        <v>0</v>
      </c>
      <c r="D92" s="455">
        <v>0</v>
      </c>
      <c r="E92" s="454">
        <v>22</v>
      </c>
      <c r="F92" s="455">
        <v>16307.76</v>
      </c>
      <c r="G92" s="454">
        <v>22</v>
      </c>
      <c r="H92" s="455">
        <v>16307.76</v>
      </c>
      <c r="I92" s="456">
        <v>4</v>
      </c>
      <c r="J92" s="457">
        <v>4088.3</v>
      </c>
      <c r="K92" s="458">
        <v>1900.683617052619</v>
      </c>
      <c r="L92" s="457">
        <v>4088.3</v>
      </c>
      <c r="M92" s="459">
        <v>5.7261224391901719E-2</v>
      </c>
      <c r="N92" s="457">
        <v>3319320.6000000006</v>
      </c>
      <c r="O92" s="457">
        <f t="shared" si="1"/>
        <v>1900.683617052619</v>
      </c>
    </row>
    <row r="93" spans="1:15">
      <c r="A93" s="531" t="s">
        <v>79</v>
      </c>
      <c r="B93" s="531"/>
      <c r="C93" s="465">
        <v>12</v>
      </c>
      <c r="D93" s="466">
        <v>7716</v>
      </c>
      <c r="E93" s="465">
        <v>441</v>
      </c>
      <c r="F93" s="466">
        <v>349396.01</v>
      </c>
      <c r="G93" s="465">
        <v>453</v>
      </c>
      <c r="H93" s="466">
        <v>357112.01</v>
      </c>
      <c r="I93" s="467">
        <f>SUM(I70:I92)</f>
        <v>330</v>
      </c>
      <c r="J93" s="466">
        <f>SUM(J70:J92)</f>
        <v>298639.40999999997</v>
      </c>
      <c r="K93" s="466">
        <v>167809.06117874448</v>
      </c>
      <c r="L93" s="466">
        <f>SUM(L70:L92)</f>
        <v>244500.68999999994</v>
      </c>
      <c r="M93" s="468">
        <v>3.4245062431976114</v>
      </c>
      <c r="N93" s="469">
        <v>3319320.6000000006</v>
      </c>
      <c r="O93" s="466">
        <f>SUM(O70:O92)</f>
        <v>167809.06117874448</v>
      </c>
    </row>
    <row r="94" spans="1:15">
      <c r="A94" s="529" t="s">
        <v>80</v>
      </c>
      <c r="B94" s="453" t="s">
        <v>81</v>
      </c>
      <c r="C94" s="454">
        <v>0</v>
      </c>
      <c r="D94" s="455">
        <v>0</v>
      </c>
      <c r="E94" s="454">
        <v>1</v>
      </c>
      <c r="F94" s="455">
        <v>98.44</v>
      </c>
      <c r="G94" s="454">
        <v>1</v>
      </c>
      <c r="H94" s="455">
        <v>98.44</v>
      </c>
      <c r="I94" s="456">
        <v>0</v>
      </c>
      <c r="J94" s="457">
        <v>0</v>
      </c>
      <c r="K94" s="458">
        <v>0</v>
      </c>
      <c r="L94" s="457">
        <v>0</v>
      </c>
      <c r="M94" s="459">
        <v>0</v>
      </c>
      <c r="N94" s="457">
        <v>3319320.6000000006</v>
      </c>
      <c r="O94" s="457">
        <f>M94*N94/100</f>
        <v>0</v>
      </c>
    </row>
    <row r="95" spans="1:15">
      <c r="A95" s="529"/>
      <c r="B95" s="460" t="s">
        <v>365</v>
      </c>
      <c r="C95" s="454"/>
      <c r="D95" s="455"/>
      <c r="E95" s="454"/>
      <c r="F95" s="455"/>
      <c r="G95" s="454" t="s">
        <v>1030</v>
      </c>
      <c r="H95" s="455" t="s">
        <v>1030</v>
      </c>
      <c r="I95" s="461">
        <v>128</v>
      </c>
      <c r="J95" s="462">
        <v>110830.44000000002</v>
      </c>
      <c r="K95" s="463">
        <v>110830.44000000002</v>
      </c>
      <c r="L95" s="462" t="s">
        <v>1030</v>
      </c>
      <c r="M95" s="459">
        <v>0</v>
      </c>
      <c r="N95" s="457">
        <v>3319320.6000000006</v>
      </c>
      <c r="O95" s="457">
        <f>J95</f>
        <v>110830.44000000002</v>
      </c>
    </row>
    <row r="96" spans="1:15">
      <c r="A96" s="529"/>
      <c r="B96" s="453" t="s">
        <v>82</v>
      </c>
      <c r="C96" s="454">
        <v>0</v>
      </c>
      <c r="D96" s="455">
        <v>0</v>
      </c>
      <c r="E96" s="454">
        <v>19</v>
      </c>
      <c r="F96" s="455">
        <v>14126.309999999998</v>
      </c>
      <c r="G96" s="454">
        <v>19</v>
      </c>
      <c r="H96" s="455">
        <v>14126.309999999998</v>
      </c>
      <c r="I96" s="456">
        <v>8</v>
      </c>
      <c r="J96" s="457">
        <v>5150.32</v>
      </c>
      <c r="K96" s="458">
        <v>2394.4252737270854</v>
      </c>
      <c r="L96" s="457">
        <v>5150.32</v>
      </c>
      <c r="M96" s="459">
        <v>7.2136004992319355E-2</v>
      </c>
      <c r="N96" s="457">
        <v>3319320.6000000006</v>
      </c>
      <c r="O96" s="457">
        <f>M96*N96/100</f>
        <v>2394.4252737270854</v>
      </c>
    </row>
    <row r="97" spans="1:15">
      <c r="A97" s="529"/>
      <c r="B97" s="453" t="s">
        <v>83</v>
      </c>
      <c r="C97" s="454">
        <v>1</v>
      </c>
      <c r="D97" s="455">
        <v>3239.34</v>
      </c>
      <c r="E97" s="454">
        <v>0</v>
      </c>
      <c r="F97" s="455">
        <v>0</v>
      </c>
      <c r="G97" s="454">
        <v>1</v>
      </c>
      <c r="H97" s="455">
        <v>3239.34</v>
      </c>
      <c r="I97" s="456">
        <v>0</v>
      </c>
      <c r="J97" s="457">
        <v>0</v>
      </c>
      <c r="K97" s="458">
        <v>0</v>
      </c>
      <c r="L97" s="457">
        <v>0</v>
      </c>
      <c r="M97" s="459">
        <v>0</v>
      </c>
      <c r="N97" s="457">
        <v>3319320.6000000006</v>
      </c>
      <c r="O97" s="457">
        <f>M97*N97/100</f>
        <v>0</v>
      </c>
    </row>
    <row r="98" spans="1:15">
      <c r="A98" s="529"/>
      <c r="B98" s="460" t="s">
        <v>366</v>
      </c>
      <c r="C98" s="454"/>
      <c r="D98" s="455"/>
      <c r="E98" s="454"/>
      <c r="F98" s="455"/>
      <c r="G98" s="454" t="s">
        <v>1030</v>
      </c>
      <c r="H98" s="455" t="s">
        <v>1030</v>
      </c>
      <c r="I98" s="470">
        <v>58</v>
      </c>
      <c r="J98" s="471">
        <v>48881.709999999992</v>
      </c>
      <c r="K98" s="463">
        <v>48881.709999999992</v>
      </c>
      <c r="L98" s="471" t="s">
        <v>1030</v>
      </c>
      <c r="M98" s="459">
        <v>0</v>
      </c>
      <c r="N98" s="457">
        <v>3319320.6000000006</v>
      </c>
      <c r="O98" s="457">
        <f>J98</f>
        <v>48881.709999999992</v>
      </c>
    </row>
    <row r="99" spans="1:15">
      <c r="A99" s="530"/>
      <c r="B99" s="453" t="s">
        <v>84</v>
      </c>
      <c r="C99" s="454">
        <v>0</v>
      </c>
      <c r="D99" s="455">
        <v>0</v>
      </c>
      <c r="E99" s="454">
        <v>12</v>
      </c>
      <c r="F99" s="455">
        <v>10266.18</v>
      </c>
      <c r="G99" s="454">
        <v>12</v>
      </c>
      <c r="H99" s="455">
        <v>10266.18</v>
      </c>
      <c r="I99" s="456">
        <v>1</v>
      </c>
      <c r="J99" s="457">
        <v>258.26</v>
      </c>
      <c r="K99" s="458">
        <v>120.06715528214889</v>
      </c>
      <c r="L99" s="457">
        <v>258.26</v>
      </c>
      <c r="M99" s="459">
        <v>3.6172208036231532E-3</v>
      </c>
      <c r="N99" s="457">
        <v>3319320.6000000006</v>
      </c>
      <c r="O99" s="457">
        <f t="shared" ref="O99:O110" si="2">M99*N99/100</f>
        <v>120.06715528214889</v>
      </c>
    </row>
    <row r="100" spans="1:15">
      <c r="A100" s="530"/>
      <c r="B100" s="453" t="s">
        <v>85</v>
      </c>
      <c r="C100" s="454">
        <v>0</v>
      </c>
      <c r="D100" s="455">
        <v>0</v>
      </c>
      <c r="E100" s="454">
        <v>1</v>
      </c>
      <c r="F100" s="455">
        <v>1391.54</v>
      </c>
      <c r="G100" s="454">
        <v>1</v>
      </c>
      <c r="H100" s="455">
        <v>1391.54</v>
      </c>
      <c r="I100" s="456">
        <v>0</v>
      </c>
      <c r="J100" s="457">
        <v>0</v>
      </c>
      <c r="K100" s="458">
        <v>0</v>
      </c>
      <c r="L100" s="457">
        <v>0</v>
      </c>
      <c r="M100" s="459">
        <v>0</v>
      </c>
      <c r="N100" s="457">
        <v>3319320.6000000006</v>
      </c>
      <c r="O100" s="457">
        <f t="shared" si="2"/>
        <v>0</v>
      </c>
    </row>
    <row r="101" spans="1:15">
      <c r="A101" s="529"/>
      <c r="B101" s="453" t="s">
        <v>86</v>
      </c>
      <c r="C101" s="454">
        <v>21</v>
      </c>
      <c r="D101" s="455">
        <v>13503</v>
      </c>
      <c r="E101" s="454">
        <v>43</v>
      </c>
      <c r="F101" s="455">
        <v>48463.7</v>
      </c>
      <c r="G101" s="454">
        <v>64</v>
      </c>
      <c r="H101" s="455">
        <v>61966.7</v>
      </c>
      <c r="I101" s="456">
        <v>0</v>
      </c>
      <c r="J101" s="457">
        <v>0</v>
      </c>
      <c r="K101" s="458">
        <v>0</v>
      </c>
      <c r="L101" s="457">
        <v>0</v>
      </c>
      <c r="M101" s="459">
        <v>0</v>
      </c>
      <c r="N101" s="457">
        <v>3319320.6000000006</v>
      </c>
      <c r="O101" s="457">
        <f t="shared" si="2"/>
        <v>0</v>
      </c>
    </row>
    <row r="102" spans="1:15">
      <c r="A102" s="529"/>
      <c r="B102" s="453" t="s">
        <v>87</v>
      </c>
      <c r="C102" s="454">
        <v>0</v>
      </c>
      <c r="D102" s="455">
        <v>0</v>
      </c>
      <c r="E102" s="454">
        <v>11</v>
      </c>
      <c r="F102" s="455">
        <v>11505.390000000001</v>
      </c>
      <c r="G102" s="454">
        <v>11</v>
      </c>
      <c r="H102" s="455">
        <v>11505.390000000001</v>
      </c>
      <c r="I102" s="456">
        <v>47</v>
      </c>
      <c r="J102" s="457">
        <v>41369.730000000003</v>
      </c>
      <c r="K102" s="458">
        <v>19233.120870016937</v>
      </c>
      <c r="L102" s="457">
        <v>41369.730000000003</v>
      </c>
      <c r="M102" s="459">
        <v>0.57942944318234679</v>
      </c>
      <c r="N102" s="457">
        <v>3319320.6000000006</v>
      </c>
      <c r="O102" s="457">
        <f t="shared" si="2"/>
        <v>19233.120870016937</v>
      </c>
    </row>
    <row r="103" spans="1:15">
      <c r="A103" s="529"/>
      <c r="B103" s="453" t="s">
        <v>88</v>
      </c>
      <c r="C103" s="454">
        <v>0</v>
      </c>
      <c r="D103" s="455">
        <v>0</v>
      </c>
      <c r="E103" s="454">
        <v>40</v>
      </c>
      <c r="F103" s="455">
        <v>46388.6</v>
      </c>
      <c r="G103" s="454">
        <v>40</v>
      </c>
      <c r="H103" s="455">
        <v>46388.6</v>
      </c>
      <c r="I103" s="456">
        <v>52</v>
      </c>
      <c r="J103" s="457">
        <v>52974.740000000005</v>
      </c>
      <c r="K103" s="458">
        <v>24628.383542211199</v>
      </c>
      <c r="L103" s="457">
        <v>52974.740000000005</v>
      </c>
      <c r="M103" s="459">
        <v>0.74197061718627588</v>
      </c>
      <c r="N103" s="457">
        <v>3319320.6000000006</v>
      </c>
      <c r="O103" s="457">
        <f t="shared" si="2"/>
        <v>24628.383542211199</v>
      </c>
    </row>
    <row r="104" spans="1:15">
      <c r="A104" s="529"/>
      <c r="B104" s="453" t="s">
        <v>89</v>
      </c>
      <c r="C104" s="454">
        <v>38</v>
      </c>
      <c r="D104" s="455">
        <v>24434</v>
      </c>
      <c r="E104" s="454">
        <v>0</v>
      </c>
      <c r="F104" s="455">
        <v>0</v>
      </c>
      <c r="G104" s="454">
        <v>38</v>
      </c>
      <c r="H104" s="455">
        <v>24434</v>
      </c>
      <c r="I104" s="456">
        <v>0</v>
      </c>
      <c r="J104" s="457">
        <v>0</v>
      </c>
      <c r="K104" s="458">
        <v>0</v>
      </c>
      <c r="L104" s="457">
        <v>0</v>
      </c>
      <c r="M104" s="459">
        <v>0</v>
      </c>
      <c r="N104" s="457">
        <v>3319320.6000000006</v>
      </c>
      <c r="O104" s="457">
        <f t="shared" si="2"/>
        <v>0</v>
      </c>
    </row>
    <row r="105" spans="1:15">
      <c r="A105" s="529"/>
      <c r="B105" s="453" t="s">
        <v>90</v>
      </c>
      <c r="C105" s="454">
        <v>18</v>
      </c>
      <c r="D105" s="455">
        <v>11574</v>
      </c>
      <c r="E105" s="454">
        <v>0</v>
      </c>
      <c r="F105" s="455">
        <v>0</v>
      </c>
      <c r="G105" s="454">
        <v>18</v>
      </c>
      <c r="H105" s="455">
        <v>11574</v>
      </c>
      <c r="I105" s="456">
        <v>13</v>
      </c>
      <c r="J105" s="457">
        <v>16212.439999999999</v>
      </c>
      <c r="K105" s="458">
        <v>7537.2940098448144</v>
      </c>
      <c r="L105" s="457">
        <v>16212.439999999999</v>
      </c>
      <c r="M105" s="459">
        <v>0.22707339597882811</v>
      </c>
      <c r="N105" s="457">
        <v>3319320.6000000006</v>
      </c>
      <c r="O105" s="457">
        <f t="shared" si="2"/>
        <v>7537.2940098448144</v>
      </c>
    </row>
    <row r="106" spans="1:15">
      <c r="A106" s="529"/>
      <c r="B106" s="453" t="s">
        <v>91</v>
      </c>
      <c r="C106" s="454">
        <v>0</v>
      </c>
      <c r="D106" s="455">
        <v>0</v>
      </c>
      <c r="E106" s="454">
        <v>4</v>
      </c>
      <c r="F106" s="455">
        <v>4118.6499999999996</v>
      </c>
      <c r="G106" s="454">
        <v>4</v>
      </c>
      <c r="H106" s="455">
        <v>4118.6499999999996</v>
      </c>
      <c r="I106" s="456">
        <v>0</v>
      </c>
      <c r="J106" s="457">
        <v>0</v>
      </c>
      <c r="K106" s="458">
        <v>0</v>
      </c>
      <c r="L106" s="457">
        <v>0</v>
      </c>
      <c r="M106" s="459">
        <v>0</v>
      </c>
      <c r="N106" s="457">
        <v>3319320.6000000006</v>
      </c>
      <c r="O106" s="457">
        <f t="shared" si="2"/>
        <v>0</v>
      </c>
    </row>
    <row r="107" spans="1:15">
      <c r="A107" s="529"/>
      <c r="B107" s="453" t="s">
        <v>92</v>
      </c>
      <c r="C107" s="454">
        <v>0</v>
      </c>
      <c r="D107" s="455">
        <v>0</v>
      </c>
      <c r="E107" s="454">
        <v>14</v>
      </c>
      <c r="F107" s="455">
        <v>14908.400000000001</v>
      </c>
      <c r="G107" s="454">
        <v>14</v>
      </c>
      <c r="H107" s="455">
        <v>14908.400000000001</v>
      </c>
      <c r="I107" s="456">
        <v>20</v>
      </c>
      <c r="J107" s="457">
        <v>22724.960000000006</v>
      </c>
      <c r="K107" s="458">
        <v>10565.017041356086</v>
      </c>
      <c r="L107" s="457">
        <v>22724.960000000006</v>
      </c>
      <c r="M107" s="459">
        <v>0.31828853896656095</v>
      </c>
      <c r="N107" s="457">
        <v>3319320.6000000006</v>
      </c>
      <c r="O107" s="457">
        <f t="shared" si="2"/>
        <v>10565.017041356086</v>
      </c>
    </row>
    <row r="108" spans="1:15">
      <c r="A108" s="529"/>
      <c r="B108" s="453" t="s">
        <v>93</v>
      </c>
      <c r="C108" s="454">
        <v>6</v>
      </c>
      <c r="D108" s="455">
        <v>3858</v>
      </c>
      <c r="E108" s="454">
        <v>0</v>
      </c>
      <c r="F108" s="455">
        <v>0</v>
      </c>
      <c r="G108" s="454">
        <v>6</v>
      </c>
      <c r="H108" s="455">
        <v>3858</v>
      </c>
      <c r="I108" s="456">
        <v>20</v>
      </c>
      <c r="J108" s="457">
        <v>16027.16</v>
      </c>
      <c r="K108" s="458">
        <v>7451.15584469854</v>
      </c>
      <c r="L108" s="457">
        <v>16027.16</v>
      </c>
      <c r="M108" s="459">
        <v>0.22447834188413554</v>
      </c>
      <c r="N108" s="457">
        <v>3319320.6000000006</v>
      </c>
      <c r="O108" s="457">
        <f t="shared" si="2"/>
        <v>7451.15584469854</v>
      </c>
    </row>
    <row r="109" spans="1:15">
      <c r="A109" s="529"/>
      <c r="B109" s="453" t="s">
        <v>94</v>
      </c>
      <c r="C109" s="454">
        <v>0</v>
      </c>
      <c r="D109" s="455">
        <v>0</v>
      </c>
      <c r="E109" s="454">
        <v>1</v>
      </c>
      <c r="F109" s="455">
        <v>1391.54</v>
      </c>
      <c r="G109" s="454">
        <v>1</v>
      </c>
      <c r="H109" s="455">
        <v>1391.54</v>
      </c>
      <c r="I109" s="456">
        <v>3</v>
      </c>
      <c r="J109" s="457">
        <v>2708.2200000000003</v>
      </c>
      <c r="K109" s="458">
        <v>1259.0733031759517</v>
      </c>
      <c r="L109" s="457">
        <v>2708.2200000000003</v>
      </c>
      <c r="M109" s="459">
        <v>3.793165695341244E-2</v>
      </c>
      <c r="N109" s="457">
        <v>3319320.6000000006</v>
      </c>
      <c r="O109" s="457">
        <f t="shared" si="2"/>
        <v>1259.0733031759517</v>
      </c>
    </row>
    <row r="110" spans="1:15">
      <c r="A110" s="529"/>
      <c r="B110" s="453" t="s">
        <v>95</v>
      </c>
      <c r="C110" s="454">
        <v>3</v>
      </c>
      <c r="D110" s="455">
        <v>1929</v>
      </c>
      <c r="E110" s="454">
        <v>24</v>
      </c>
      <c r="F110" s="455">
        <v>22436.89</v>
      </c>
      <c r="G110" s="454">
        <v>27</v>
      </c>
      <c r="H110" s="455">
        <v>24365.89</v>
      </c>
      <c r="I110" s="456">
        <v>23</v>
      </c>
      <c r="J110" s="457">
        <v>21104.14</v>
      </c>
      <c r="K110" s="458">
        <v>9811.4847613885577</v>
      </c>
      <c r="L110" s="457">
        <v>21104.14</v>
      </c>
      <c r="M110" s="459">
        <v>0.2955871379639724</v>
      </c>
      <c r="N110" s="457">
        <v>3319320.6000000006</v>
      </c>
      <c r="O110" s="457">
        <f t="shared" si="2"/>
        <v>9811.4847613885577</v>
      </c>
    </row>
    <row r="111" spans="1:15">
      <c r="A111" s="531" t="s">
        <v>96</v>
      </c>
      <c r="B111" s="531"/>
      <c r="C111" s="465">
        <v>87</v>
      </c>
      <c r="D111" s="466">
        <v>58537.34</v>
      </c>
      <c r="E111" s="465">
        <v>170</v>
      </c>
      <c r="F111" s="466">
        <v>175095.64</v>
      </c>
      <c r="G111" s="465">
        <v>257</v>
      </c>
      <c r="H111" s="466">
        <v>233632.98</v>
      </c>
      <c r="I111" s="467">
        <f>SUM(I94:I110)</f>
        <v>373</v>
      </c>
      <c r="J111" s="466">
        <f>SUM(J94:J110)</f>
        <v>338242.12</v>
      </c>
      <c r="K111" s="466">
        <v>242712.17180170133</v>
      </c>
      <c r="L111" s="466">
        <f>SUM(L94:L110)</f>
        <v>178529.97000000003</v>
      </c>
      <c r="M111" s="468">
        <v>2.5005123579114752</v>
      </c>
      <c r="N111" s="469">
        <v>3319320.6000000006</v>
      </c>
      <c r="O111" s="466">
        <f>SUM(O94:O110)</f>
        <v>242712.17180170133</v>
      </c>
    </row>
    <row r="112" spans="1:15">
      <c r="A112" s="529" t="s">
        <v>97</v>
      </c>
      <c r="B112" s="453" t="s">
        <v>98</v>
      </c>
      <c r="C112" s="454">
        <v>15</v>
      </c>
      <c r="D112" s="455">
        <v>14297.619999999999</v>
      </c>
      <c r="E112" s="454">
        <v>61</v>
      </c>
      <c r="F112" s="455">
        <v>58542.240000000013</v>
      </c>
      <c r="G112" s="454">
        <v>76</v>
      </c>
      <c r="H112" s="455">
        <v>72839.860000000015</v>
      </c>
      <c r="I112" s="456">
        <v>0</v>
      </c>
      <c r="J112" s="457">
        <v>0</v>
      </c>
      <c r="K112" s="458">
        <v>0</v>
      </c>
      <c r="L112" s="457">
        <v>0</v>
      </c>
      <c r="M112" s="459">
        <v>0</v>
      </c>
      <c r="N112" s="457">
        <v>3319320.6000000006</v>
      </c>
      <c r="O112" s="457">
        <f>M112*N112/100</f>
        <v>0</v>
      </c>
    </row>
    <row r="113" spans="1:15">
      <c r="A113" s="529"/>
      <c r="B113" s="453" t="s">
        <v>99</v>
      </c>
      <c r="C113" s="454">
        <v>22</v>
      </c>
      <c r="D113" s="455">
        <v>21013.43</v>
      </c>
      <c r="E113" s="454">
        <v>0</v>
      </c>
      <c r="F113" s="455">
        <v>0</v>
      </c>
      <c r="G113" s="454">
        <v>22</v>
      </c>
      <c r="H113" s="455">
        <v>21013.43</v>
      </c>
      <c r="I113" s="456">
        <v>0</v>
      </c>
      <c r="J113" s="457">
        <v>0</v>
      </c>
      <c r="K113" s="458">
        <v>0</v>
      </c>
      <c r="L113" s="457">
        <v>0</v>
      </c>
      <c r="M113" s="459">
        <v>0</v>
      </c>
      <c r="N113" s="457">
        <v>3319320.6000000006</v>
      </c>
      <c r="O113" s="457">
        <f>M113*N113/100</f>
        <v>0</v>
      </c>
    </row>
    <row r="114" spans="1:15">
      <c r="A114" s="530"/>
      <c r="B114" s="460" t="s">
        <v>367</v>
      </c>
      <c r="C114" s="454"/>
      <c r="D114" s="455"/>
      <c r="E114" s="454"/>
      <c r="F114" s="455"/>
      <c r="G114" s="454" t="s">
        <v>1030</v>
      </c>
      <c r="H114" s="455" t="s">
        <v>1030</v>
      </c>
      <c r="I114" s="470">
        <v>75</v>
      </c>
      <c r="J114" s="471">
        <v>81457.64</v>
      </c>
      <c r="K114" s="463">
        <v>81457.64</v>
      </c>
      <c r="L114" s="471" t="s">
        <v>1030</v>
      </c>
      <c r="M114" s="459">
        <v>0</v>
      </c>
      <c r="N114" s="457">
        <v>3319320.6000000006</v>
      </c>
      <c r="O114" s="457">
        <f>J114</f>
        <v>81457.64</v>
      </c>
    </row>
    <row r="115" spans="1:15">
      <c r="A115" s="529"/>
      <c r="B115" s="453" t="s">
        <v>100</v>
      </c>
      <c r="C115" s="454">
        <v>1</v>
      </c>
      <c r="D115" s="455">
        <v>1391.54</v>
      </c>
      <c r="E115" s="454">
        <v>101</v>
      </c>
      <c r="F115" s="455">
        <v>81115.970000000016</v>
      </c>
      <c r="G115" s="454">
        <v>102</v>
      </c>
      <c r="H115" s="455">
        <v>82507.510000000009</v>
      </c>
      <c r="I115" s="456">
        <v>19</v>
      </c>
      <c r="J115" s="457">
        <v>16632.780000000002</v>
      </c>
      <c r="K115" s="458">
        <v>7732.7134633075993</v>
      </c>
      <c r="L115" s="457">
        <v>16632.780000000002</v>
      </c>
      <c r="M115" s="459">
        <v>0.23296072887046818</v>
      </c>
      <c r="N115" s="457">
        <v>3319320.6000000006</v>
      </c>
      <c r="O115" s="457">
        <f t="shared" ref="O115:O120" si="3">M115*N115/100</f>
        <v>7732.7134633075993</v>
      </c>
    </row>
    <row r="116" spans="1:15">
      <c r="A116" s="529"/>
      <c r="B116" s="453" t="s">
        <v>101</v>
      </c>
      <c r="C116" s="454">
        <v>4</v>
      </c>
      <c r="D116" s="455">
        <v>4779.7</v>
      </c>
      <c r="E116" s="454">
        <v>0</v>
      </c>
      <c r="F116" s="455">
        <v>0</v>
      </c>
      <c r="G116" s="454">
        <v>4</v>
      </c>
      <c r="H116" s="455">
        <v>4779.7</v>
      </c>
      <c r="I116" s="456">
        <v>0</v>
      </c>
      <c r="J116" s="457">
        <v>0</v>
      </c>
      <c r="K116" s="458">
        <v>0</v>
      </c>
      <c r="L116" s="457">
        <v>0</v>
      </c>
      <c r="M116" s="459">
        <v>0</v>
      </c>
      <c r="N116" s="457">
        <v>3319320.6000000006</v>
      </c>
      <c r="O116" s="457">
        <f t="shared" si="3"/>
        <v>0</v>
      </c>
    </row>
    <row r="117" spans="1:15">
      <c r="A117" s="529"/>
      <c r="B117" s="453" t="s">
        <v>102</v>
      </c>
      <c r="C117" s="454">
        <v>10</v>
      </c>
      <c r="D117" s="455">
        <v>7150.8600000000006</v>
      </c>
      <c r="E117" s="454">
        <v>21</v>
      </c>
      <c r="F117" s="455">
        <v>20240.78</v>
      </c>
      <c r="G117" s="454">
        <v>31</v>
      </c>
      <c r="H117" s="455">
        <v>27391.64</v>
      </c>
      <c r="I117" s="456">
        <v>15</v>
      </c>
      <c r="J117" s="457">
        <v>14041.490000000002</v>
      </c>
      <c r="K117" s="458">
        <v>6528.0018594545845</v>
      </c>
      <c r="L117" s="457">
        <v>14041.490000000002</v>
      </c>
      <c r="M117" s="459">
        <v>0.19666680764294306</v>
      </c>
      <c r="N117" s="457">
        <v>3319320.6000000006</v>
      </c>
      <c r="O117" s="457">
        <f t="shared" si="3"/>
        <v>6528.0018594545845</v>
      </c>
    </row>
    <row r="118" spans="1:15">
      <c r="A118" s="529"/>
      <c r="B118" s="453" t="s">
        <v>103</v>
      </c>
      <c r="C118" s="454">
        <v>2</v>
      </c>
      <c r="D118" s="455">
        <v>4091.38</v>
      </c>
      <c r="E118" s="454">
        <v>72</v>
      </c>
      <c r="F118" s="455">
        <v>59076.589999999989</v>
      </c>
      <c r="G118" s="454">
        <v>74</v>
      </c>
      <c r="H118" s="455">
        <v>63167.969999999987</v>
      </c>
      <c r="I118" s="456">
        <v>0</v>
      </c>
      <c r="J118" s="457">
        <v>0</v>
      </c>
      <c r="K118" s="458">
        <v>0</v>
      </c>
      <c r="L118" s="457">
        <v>0</v>
      </c>
      <c r="M118" s="459">
        <v>0</v>
      </c>
      <c r="N118" s="457">
        <v>3319320.6000000006</v>
      </c>
      <c r="O118" s="457">
        <f t="shared" si="3"/>
        <v>0</v>
      </c>
    </row>
    <row r="119" spans="1:15">
      <c r="A119" s="529"/>
      <c r="B119" s="453" t="s">
        <v>104</v>
      </c>
      <c r="C119" s="454">
        <v>45</v>
      </c>
      <c r="D119" s="455">
        <v>42751.24</v>
      </c>
      <c r="E119" s="454">
        <v>137</v>
      </c>
      <c r="F119" s="455">
        <v>82787.239999999976</v>
      </c>
      <c r="G119" s="454">
        <v>182</v>
      </c>
      <c r="H119" s="455">
        <v>125538.47999999998</v>
      </c>
      <c r="I119" s="456">
        <v>15</v>
      </c>
      <c r="J119" s="457">
        <v>8757.01</v>
      </c>
      <c r="K119" s="458">
        <v>4071.2045205503396</v>
      </c>
      <c r="L119" s="457">
        <v>8757.01</v>
      </c>
      <c r="M119" s="459">
        <v>0.12265174146029578</v>
      </c>
      <c r="N119" s="457">
        <v>3319320.6000000006</v>
      </c>
      <c r="O119" s="457">
        <f t="shared" si="3"/>
        <v>4071.2045205503396</v>
      </c>
    </row>
    <row r="120" spans="1:15">
      <c r="A120" s="529"/>
      <c r="B120" s="453" t="s">
        <v>105</v>
      </c>
      <c r="C120" s="454">
        <v>13</v>
      </c>
      <c r="D120" s="455">
        <v>14519.36</v>
      </c>
      <c r="E120" s="454">
        <v>1</v>
      </c>
      <c r="F120" s="455">
        <v>755.18000000000006</v>
      </c>
      <c r="G120" s="454">
        <v>14</v>
      </c>
      <c r="H120" s="455">
        <v>15274.54</v>
      </c>
      <c r="I120" s="456">
        <v>32</v>
      </c>
      <c r="J120" s="457">
        <v>26926.46</v>
      </c>
      <c r="K120" s="458">
        <v>12518.328250672077</v>
      </c>
      <c r="L120" s="457">
        <v>26926.46</v>
      </c>
      <c r="M120" s="459">
        <v>0.37713525625310418</v>
      </c>
      <c r="N120" s="457">
        <v>3319320.6000000006</v>
      </c>
      <c r="O120" s="457">
        <f t="shared" si="3"/>
        <v>12518.328250672077</v>
      </c>
    </row>
    <row r="121" spans="1:15">
      <c r="A121" s="531" t="s">
        <v>106</v>
      </c>
      <c r="B121" s="531"/>
      <c r="C121" s="465">
        <v>112</v>
      </c>
      <c r="D121" s="466">
        <v>109995.12999999999</v>
      </c>
      <c r="E121" s="465">
        <v>393</v>
      </c>
      <c r="F121" s="466">
        <v>302518</v>
      </c>
      <c r="G121" s="465">
        <v>505</v>
      </c>
      <c r="H121" s="466">
        <v>412513.12999999995</v>
      </c>
      <c r="I121" s="467">
        <f>SUM(I112:I120)</f>
        <v>156</v>
      </c>
      <c r="J121" s="466">
        <f>SUM(J112:J120)</f>
        <v>147815.38</v>
      </c>
      <c r="K121" s="466">
        <v>112307.8880939846</v>
      </c>
      <c r="L121" s="466">
        <f>SUM(L112:L120)</f>
        <v>66357.740000000005</v>
      </c>
      <c r="M121" s="468">
        <v>0.9294145342268112</v>
      </c>
      <c r="N121" s="469">
        <v>3319320.6000000006</v>
      </c>
      <c r="O121" s="466">
        <f>SUM(O112:O120)</f>
        <v>112307.8880939846</v>
      </c>
    </row>
    <row r="122" spans="1:15">
      <c r="A122" s="529" t="s">
        <v>107</v>
      </c>
      <c r="B122" s="453" t="s">
        <v>108</v>
      </c>
      <c r="C122" s="454">
        <v>0</v>
      </c>
      <c r="D122" s="455">
        <v>0</v>
      </c>
      <c r="E122" s="454">
        <v>27</v>
      </c>
      <c r="F122" s="455">
        <v>28141.199999999997</v>
      </c>
      <c r="G122" s="454">
        <v>27</v>
      </c>
      <c r="H122" s="455">
        <v>28141.199999999997</v>
      </c>
      <c r="I122" s="456">
        <v>0</v>
      </c>
      <c r="J122" s="457">
        <v>0</v>
      </c>
      <c r="K122" s="458">
        <v>0</v>
      </c>
      <c r="L122" s="457">
        <v>0</v>
      </c>
      <c r="M122" s="459">
        <v>0</v>
      </c>
      <c r="N122" s="457">
        <v>3319320.6000000006</v>
      </c>
      <c r="O122" s="457">
        <f>M122*N122/100</f>
        <v>0</v>
      </c>
    </row>
    <row r="123" spans="1:15">
      <c r="A123" s="530"/>
      <c r="B123" s="460" t="s">
        <v>368</v>
      </c>
      <c r="C123" s="454"/>
      <c r="D123" s="455"/>
      <c r="E123" s="454"/>
      <c r="F123" s="455"/>
      <c r="G123" s="454" t="s">
        <v>1030</v>
      </c>
      <c r="H123" s="455" t="s">
        <v>1030</v>
      </c>
      <c r="I123" s="470">
        <v>114</v>
      </c>
      <c r="J123" s="471">
        <v>104352.72000000003</v>
      </c>
      <c r="K123" s="463">
        <v>104352.72000000003</v>
      </c>
      <c r="L123" s="471" t="s">
        <v>1030</v>
      </c>
      <c r="M123" s="459">
        <v>0</v>
      </c>
      <c r="N123" s="457">
        <v>3319320.6000000006</v>
      </c>
      <c r="O123" s="457">
        <f>J123</f>
        <v>104352.72000000003</v>
      </c>
    </row>
    <row r="124" spans="1:15">
      <c r="A124" s="530"/>
      <c r="B124" s="453" t="s">
        <v>109</v>
      </c>
      <c r="C124" s="454">
        <v>0</v>
      </c>
      <c r="D124" s="455">
        <v>0</v>
      </c>
      <c r="E124" s="454">
        <v>41</v>
      </c>
      <c r="F124" s="455">
        <v>51694.069999999992</v>
      </c>
      <c r="G124" s="454">
        <v>41</v>
      </c>
      <c r="H124" s="455">
        <v>51694.069999999992</v>
      </c>
      <c r="I124" s="456">
        <v>255</v>
      </c>
      <c r="J124" s="457">
        <v>285340.93999999983</v>
      </c>
      <c r="K124" s="458">
        <v>132657.30252975415</v>
      </c>
      <c r="L124" s="457">
        <v>285340.93999999983</v>
      </c>
      <c r="M124" s="459">
        <v>3.9965197254448435</v>
      </c>
      <c r="N124" s="457">
        <v>3319320.6000000006</v>
      </c>
      <c r="O124" s="457">
        <f>M124*N124/100</f>
        <v>132657.30252975415</v>
      </c>
    </row>
    <row r="125" spans="1:15">
      <c r="A125" s="530"/>
      <c r="B125" s="460" t="s">
        <v>369</v>
      </c>
      <c r="C125" s="454"/>
      <c r="D125" s="455"/>
      <c r="E125" s="454"/>
      <c r="F125" s="455"/>
      <c r="G125" s="454" t="s">
        <v>1030</v>
      </c>
      <c r="H125" s="455" t="s">
        <v>1030</v>
      </c>
      <c r="I125" s="470">
        <v>53</v>
      </c>
      <c r="J125" s="471">
        <v>49508.419999999991</v>
      </c>
      <c r="K125" s="463">
        <v>49508.419999999991</v>
      </c>
      <c r="L125" s="471" t="s">
        <v>1030</v>
      </c>
      <c r="M125" s="459">
        <v>0</v>
      </c>
      <c r="N125" s="457">
        <v>3319320.6000000006</v>
      </c>
      <c r="O125" s="457">
        <f>J125</f>
        <v>49508.419999999991</v>
      </c>
    </row>
    <row r="126" spans="1:15">
      <c r="A126" s="529"/>
      <c r="B126" s="460" t="s">
        <v>370</v>
      </c>
      <c r="C126" s="454"/>
      <c r="D126" s="455"/>
      <c r="E126" s="454"/>
      <c r="F126" s="455"/>
      <c r="G126" s="454" t="s">
        <v>1030</v>
      </c>
      <c r="H126" s="455" t="s">
        <v>1030</v>
      </c>
      <c r="I126" s="470">
        <v>27</v>
      </c>
      <c r="J126" s="471">
        <v>26747.720000000005</v>
      </c>
      <c r="K126" s="463">
        <v>26747.720000000005</v>
      </c>
      <c r="L126" s="471" t="s">
        <v>1030</v>
      </c>
      <c r="M126" s="459">
        <v>0</v>
      </c>
      <c r="N126" s="457">
        <v>3319320.6000000006</v>
      </c>
      <c r="O126" s="457">
        <f>J126</f>
        <v>26747.720000000005</v>
      </c>
    </row>
    <row r="127" spans="1:15">
      <c r="A127" s="529"/>
      <c r="B127" s="453" t="s">
        <v>110</v>
      </c>
      <c r="C127" s="454">
        <v>0</v>
      </c>
      <c r="D127" s="455">
        <v>0</v>
      </c>
      <c r="E127" s="454">
        <v>39</v>
      </c>
      <c r="F127" s="455">
        <v>39368.590000000004</v>
      </c>
      <c r="G127" s="454">
        <v>39</v>
      </c>
      <c r="H127" s="455">
        <v>39368.590000000004</v>
      </c>
      <c r="I127" s="456">
        <v>80</v>
      </c>
      <c r="J127" s="457">
        <v>69601.900000000009</v>
      </c>
      <c r="K127" s="458">
        <v>32358.484222227988</v>
      </c>
      <c r="L127" s="457">
        <v>69601.900000000009</v>
      </c>
      <c r="M127" s="459">
        <v>0.9748526316568511</v>
      </c>
      <c r="N127" s="457">
        <v>3319320.6000000006</v>
      </c>
      <c r="O127" s="457">
        <f>M127*N127/100</f>
        <v>32358.484222227988</v>
      </c>
    </row>
    <row r="128" spans="1:15">
      <c r="A128" s="529"/>
      <c r="B128" s="453" t="s">
        <v>111</v>
      </c>
      <c r="C128" s="454">
        <v>15</v>
      </c>
      <c r="D128" s="455">
        <v>9645</v>
      </c>
      <c r="E128" s="454">
        <v>16</v>
      </c>
      <c r="F128" s="455">
        <v>11293.22</v>
      </c>
      <c r="G128" s="454">
        <v>31</v>
      </c>
      <c r="H128" s="455">
        <v>20938.22</v>
      </c>
      <c r="I128" s="456">
        <v>6</v>
      </c>
      <c r="J128" s="457">
        <v>6377.8000000000011</v>
      </c>
      <c r="K128" s="458">
        <v>2965.0906178211462</v>
      </c>
      <c r="L128" s="457">
        <v>6377.8000000000011</v>
      </c>
      <c r="M128" s="459">
        <v>8.9328238369657503E-2</v>
      </c>
      <c r="N128" s="457">
        <v>3319320.6000000006</v>
      </c>
      <c r="O128" s="457">
        <f>M128*N128/100</f>
        <v>2965.0906178211462</v>
      </c>
    </row>
    <row r="129" spans="1:15">
      <c r="A129" s="531" t="s">
        <v>112</v>
      </c>
      <c r="B129" s="531"/>
      <c r="C129" s="465">
        <v>15</v>
      </c>
      <c r="D129" s="466">
        <v>9645</v>
      </c>
      <c r="E129" s="465">
        <v>123</v>
      </c>
      <c r="F129" s="466">
        <v>130497.07999999999</v>
      </c>
      <c r="G129" s="465">
        <v>138</v>
      </c>
      <c r="H129" s="466">
        <v>140142.07999999999</v>
      </c>
      <c r="I129" s="467">
        <f>SUM(I122:I128)</f>
        <v>535</v>
      </c>
      <c r="J129" s="466">
        <f>SUM(J122:J128)</f>
        <v>541929.49999999988</v>
      </c>
      <c r="K129" s="466">
        <v>348589.7373698033</v>
      </c>
      <c r="L129" s="466">
        <f>SUM(L122:L128)</f>
        <v>361320.63999999984</v>
      </c>
      <c r="M129" s="468">
        <v>5.060700595471352</v>
      </c>
      <c r="N129" s="469">
        <v>3319320.6000000006</v>
      </c>
      <c r="O129" s="466">
        <f>SUM(O122:O128)</f>
        <v>348589.73736980336</v>
      </c>
    </row>
    <row r="130" spans="1:15">
      <c r="A130" s="529" t="s">
        <v>113</v>
      </c>
      <c r="B130" s="453" t="s">
        <v>114</v>
      </c>
      <c r="C130" s="454">
        <v>6</v>
      </c>
      <c r="D130" s="455">
        <v>3371.5199999999995</v>
      </c>
      <c r="E130" s="454">
        <v>3</v>
      </c>
      <c r="F130" s="455">
        <v>2437.29</v>
      </c>
      <c r="G130" s="454">
        <v>9</v>
      </c>
      <c r="H130" s="455">
        <v>5808.8099999999995</v>
      </c>
      <c r="I130" s="456">
        <v>11</v>
      </c>
      <c r="J130" s="457">
        <v>11422.97</v>
      </c>
      <c r="K130" s="458">
        <v>5310.6308091587089</v>
      </c>
      <c r="L130" s="457">
        <v>11422.97</v>
      </c>
      <c r="M130" s="459">
        <v>0.1599914997412033</v>
      </c>
      <c r="N130" s="457">
        <v>3319320.6000000006</v>
      </c>
      <c r="O130" s="457">
        <f t="shared" ref="O130:O148" si="4">M130*N130/100</f>
        <v>5310.6308091587089</v>
      </c>
    </row>
    <row r="131" spans="1:15">
      <c r="A131" s="529"/>
      <c r="B131" s="453" t="s">
        <v>115</v>
      </c>
      <c r="C131" s="454">
        <v>78</v>
      </c>
      <c r="D131" s="455">
        <v>57302.45</v>
      </c>
      <c r="E131" s="454">
        <v>0</v>
      </c>
      <c r="F131" s="455">
        <v>0</v>
      </c>
      <c r="G131" s="454">
        <v>78</v>
      </c>
      <c r="H131" s="455">
        <v>57302.45</v>
      </c>
      <c r="I131" s="456">
        <v>0</v>
      </c>
      <c r="J131" s="457">
        <v>0</v>
      </c>
      <c r="K131" s="458">
        <v>0</v>
      </c>
      <c r="L131" s="457">
        <v>0</v>
      </c>
      <c r="M131" s="459">
        <v>0</v>
      </c>
      <c r="N131" s="457">
        <v>3319320.6000000006</v>
      </c>
      <c r="O131" s="457">
        <f t="shared" si="4"/>
        <v>0</v>
      </c>
    </row>
    <row r="132" spans="1:15">
      <c r="A132" s="529"/>
      <c r="B132" s="453" t="s">
        <v>116</v>
      </c>
      <c r="C132" s="454">
        <v>3</v>
      </c>
      <c r="D132" s="455">
        <v>1324.47</v>
      </c>
      <c r="E132" s="454">
        <v>64</v>
      </c>
      <c r="F132" s="455">
        <v>66127.609999999986</v>
      </c>
      <c r="G132" s="454">
        <v>67</v>
      </c>
      <c r="H132" s="455">
        <v>67452.079999999987</v>
      </c>
      <c r="I132" s="456">
        <v>16</v>
      </c>
      <c r="J132" s="457">
        <v>12631.380000000001</v>
      </c>
      <c r="K132" s="458">
        <v>5872.4303565702394</v>
      </c>
      <c r="L132" s="457">
        <v>12631.380000000001</v>
      </c>
      <c r="M132" s="459">
        <v>0.17691663639150246</v>
      </c>
      <c r="N132" s="457">
        <v>3319320.6000000006</v>
      </c>
      <c r="O132" s="457">
        <f t="shared" si="4"/>
        <v>5872.4303565702394</v>
      </c>
    </row>
    <row r="133" spans="1:15">
      <c r="A133" s="529"/>
      <c r="B133" s="453" t="s">
        <v>117</v>
      </c>
      <c r="C133" s="454">
        <v>1</v>
      </c>
      <c r="D133" s="455">
        <v>874.92000000000007</v>
      </c>
      <c r="E133" s="454">
        <v>0</v>
      </c>
      <c r="F133" s="455">
        <v>0</v>
      </c>
      <c r="G133" s="454">
        <v>1</v>
      </c>
      <c r="H133" s="455">
        <v>874.92000000000007</v>
      </c>
      <c r="I133" s="456">
        <v>0</v>
      </c>
      <c r="J133" s="457">
        <v>0</v>
      </c>
      <c r="K133" s="458">
        <v>0</v>
      </c>
      <c r="L133" s="457">
        <v>0</v>
      </c>
      <c r="M133" s="459">
        <v>0</v>
      </c>
      <c r="N133" s="457">
        <v>3319320.6000000006</v>
      </c>
      <c r="O133" s="457">
        <f t="shared" si="4"/>
        <v>0</v>
      </c>
    </row>
    <row r="134" spans="1:15">
      <c r="A134" s="529"/>
      <c r="B134" s="453" t="s">
        <v>118</v>
      </c>
      <c r="C134" s="454">
        <v>23</v>
      </c>
      <c r="D134" s="455">
        <v>21285.919999999998</v>
      </c>
      <c r="E134" s="454">
        <v>1</v>
      </c>
      <c r="F134" s="455">
        <v>1603</v>
      </c>
      <c r="G134" s="454">
        <v>24</v>
      </c>
      <c r="H134" s="455">
        <v>22888.92</v>
      </c>
      <c r="I134" s="456">
        <v>114</v>
      </c>
      <c r="J134" s="457">
        <v>121992.72000000003</v>
      </c>
      <c r="K134" s="458">
        <v>56715.398650707473</v>
      </c>
      <c r="L134" s="457">
        <v>121992.72000000003</v>
      </c>
      <c r="M134" s="459">
        <v>1.708644794682004</v>
      </c>
      <c r="N134" s="457">
        <v>3319320.6000000006</v>
      </c>
      <c r="O134" s="457">
        <f t="shared" si="4"/>
        <v>56715.398650707473</v>
      </c>
    </row>
    <row r="135" spans="1:15">
      <c r="A135" s="529"/>
      <c r="B135" s="453" t="s">
        <v>119</v>
      </c>
      <c r="C135" s="454">
        <v>2</v>
      </c>
      <c r="D135" s="455">
        <v>1840.74</v>
      </c>
      <c r="E135" s="454">
        <v>0</v>
      </c>
      <c r="F135" s="455">
        <v>0</v>
      </c>
      <c r="G135" s="454">
        <v>2</v>
      </c>
      <c r="H135" s="455">
        <v>1840.74</v>
      </c>
      <c r="I135" s="456">
        <v>0</v>
      </c>
      <c r="J135" s="457">
        <v>0</v>
      </c>
      <c r="K135" s="458">
        <v>0</v>
      </c>
      <c r="L135" s="457">
        <v>0</v>
      </c>
      <c r="M135" s="459">
        <v>0</v>
      </c>
      <c r="N135" s="457">
        <v>3319320.6000000006</v>
      </c>
      <c r="O135" s="457">
        <f t="shared" si="4"/>
        <v>0</v>
      </c>
    </row>
    <row r="136" spans="1:15">
      <c r="A136" s="529"/>
      <c r="B136" s="453" t="s">
        <v>120</v>
      </c>
      <c r="C136" s="454">
        <v>16</v>
      </c>
      <c r="D136" s="455">
        <v>11393.06</v>
      </c>
      <c r="E136" s="454">
        <v>0</v>
      </c>
      <c r="F136" s="455">
        <v>0</v>
      </c>
      <c r="G136" s="454">
        <v>16</v>
      </c>
      <c r="H136" s="455">
        <v>11393.06</v>
      </c>
      <c r="I136" s="456">
        <v>0</v>
      </c>
      <c r="J136" s="457">
        <v>0</v>
      </c>
      <c r="K136" s="458">
        <v>0</v>
      </c>
      <c r="L136" s="457">
        <v>0</v>
      </c>
      <c r="M136" s="459">
        <v>0</v>
      </c>
      <c r="N136" s="457">
        <v>3319320.6000000006</v>
      </c>
      <c r="O136" s="457">
        <f t="shared" si="4"/>
        <v>0</v>
      </c>
    </row>
    <row r="137" spans="1:15">
      <c r="A137" s="529"/>
      <c r="B137" s="453" t="s">
        <v>121</v>
      </c>
      <c r="C137" s="454">
        <v>7</v>
      </c>
      <c r="D137" s="455">
        <v>5728.380000000001</v>
      </c>
      <c r="E137" s="454">
        <v>1</v>
      </c>
      <c r="F137" s="455">
        <v>1391.54</v>
      </c>
      <c r="G137" s="454">
        <v>8</v>
      </c>
      <c r="H137" s="455">
        <v>7119.920000000001</v>
      </c>
      <c r="I137" s="456">
        <v>46</v>
      </c>
      <c r="J137" s="457">
        <v>50278.610000000008</v>
      </c>
      <c r="K137" s="458">
        <v>23374.930977466909</v>
      </c>
      <c r="L137" s="457">
        <v>50278.610000000008</v>
      </c>
      <c r="M137" s="459">
        <v>0.70420829423548015</v>
      </c>
      <c r="N137" s="457">
        <v>3319320.6000000006</v>
      </c>
      <c r="O137" s="457">
        <f t="shared" si="4"/>
        <v>23374.930977466909</v>
      </c>
    </row>
    <row r="138" spans="1:15">
      <c r="A138" s="529"/>
      <c r="B138" s="453" t="s">
        <v>122</v>
      </c>
      <c r="C138" s="454">
        <v>15</v>
      </c>
      <c r="D138" s="455">
        <v>12215.560000000001</v>
      </c>
      <c r="E138" s="454">
        <v>0</v>
      </c>
      <c r="F138" s="455">
        <v>0</v>
      </c>
      <c r="G138" s="454">
        <v>15</v>
      </c>
      <c r="H138" s="455">
        <v>12215.560000000001</v>
      </c>
      <c r="I138" s="456">
        <v>0</v>
      </c>
      <c r="J138" s="457">
        <v>0</v>
      </c>
      <c r="K138" s="458">
        <v>0</v>
      </c>
      <c r="L138" s="457">
        <v>0</v>
      </c>
      <c r="M138" s="459">
        <v>0</v>
      </c>
      <c r="N138" s="457">
        <v>3319320.6000000006</v>
      </c>
      <c r="O138" s="457">
        <f t="shared" si="4"/>
        <v>0</v>
      </c>
    </row>
    <row r="139" spans="1:15">
      <c r="A139" s="529"/>
      <c r="B139" s="453" t="s">
        <v>123</v>
      </c>
      <c r="C139" s="454">
        <v>181</v>
      </c>
      <c r="D139" s="455">
        <v>162433.58000000002</v>
      </c>
      <c r="E139" s="454">
        <v>0</v>
      </c>
      <c r="F139" s="455">
        <v>0</v>
      </c>
      <c r="G139" s="454">
        <v>181</v>
      </c>
      <c r="H139" s="455">
        <v>162433.58000000002</v>
      </c>
      <c r="I139" s="456">
        <v>409</v>
      </c>
      <c r="J139" s="457">
        <v>362501.2799999998</v>
      </c>
      <c r="K139" s="458">
        <v>168529.76642042014</v>
      </c>
      <c r="L139" s="457">
        <v>362501.2799999998</v>
      </c>
      <c r="M139" s="459">
        <v>5.0772367821421085</v>
      </c>
      <c r="N139" s="457">
        <v>3319320.6000000006</v>
      </c>
      <c r="O139" s="457">
        <f t="shared" si="4"/>
        <v>168529.76642042014</v>
      </c>
    </row>
    <row r="140" spans="1:15">
      <c r="A140" s="529"/>
      <c r="B140" s="453" t="s">
        <v>124</v>
      </c>
      <c r="C140" s="454">
        <v>11</v>
      </c>
      <c r="D140" s="455">
        <v>13462.220000000001</v>
      </c>
      <c r="E140" s="454">
        <v>22</v>
      </c>
      <c r="F140" s="455">
        <v>20940.97</v>
      </c>
      <c r="G140" s="454">
        <v>33</v>
      </c>
      <c r="H140" s="455">
        <v>34403.19</v>
      </c>
      <c r="I140" s="456">
        <v>22</v>
      </c>
      <c r="J140" s="457">
        <v>24795.259999999995</v>
      </c>
      <c r="K140" s="458">
        <v>11527.516195621676</v>
      </c>
      <c r="L140" s="457">
        <v>24795.259999999995</v>
      </c>
      <c r="M140" s="459">
        <v>0.34728541122607065</v>
      </c>
      <c r="N140" s="457">
        <v>3319320.6000000006</v>
      </c>
      <c r="O140" s="457">
        <f t="shared" si="4"/>
        <v>11527.516195621676</v>
      </c>
    </row>
    <row r="141" spans="1:15">
      <c r="A141" s="529"/>
      <c r="B141" s="453" t="s">
        <v>125</v>
      </c>
      <c r="C141" s="454">
        <v>54</v>
      </c>
      <c r="D141" s="455">
        <v>45440.07</v>
      </c>
      <c r="E141" s="454">
        <v>182</v>
      </c>
      <c r="F141" s="455">
        <v>119857.37</v>
      </c>
      <c r="G141" s="454">
        <v>236</v>
      </c>
      <c r="H141" s="455">
        <v>165297.44</v>
      </c>
      <c r="I141" s="456">
        <v>3</v>
      </c>
      <c r="J141" s="457">
        <v>1425.02</v>
      </c>
      <c r="K141" s="458">
        <v>662.50328204200343</v>
      </c>
      <c r="L141" s="457">
        <v>1425.02</v>
      </c>
      <c r="M141" s="459">
        <v>1.9959002515213604E-2</v>
      </c>
      <c r="N141" s="457">
        <v>3319320.6000000006</v>
      </c>
      <c r="O141" s="457">
        <f t="shared" si="4"/>
        <v>662.50328204200343</v>
      </c>
    </row>
    <row r="142" spans="1:15">
      <c r="A142" s="529"/>
      <c r="B142" s="453" t="s">
        <v>126</v>
      </c>
      <c r="C142" s="454">
        <v>52</v>
      </c>
      <c r="D142" s="455">
        <v>51406.5</v>
      </c>
      <c r="E142" s="454">
        <v>0</v>
      </c>
      <c r="F142" s="455">
        <v>0</v>
      </c>
      <c r="G142" s="454">
        <v>52</v>
      </c>
      <c r="H142" s="455">
        <v>51406.5</v>
      </c>
      <c r="I142" s="456">
        <v>0</v>
      </c>
      <c r="J142" s="457">
        <v>0</v>
      </c>
      <c r="K142" s="458">
        <v>0</v>
      </c>
      <c r="L142" s="457">
        <v>0</v>
      </c>
      <c r="M142" s="459">
        <v>0</v>
      </c>
      <c r="N142" s="457">
        <v>3319320.6000000006</v>
      </c>
      <c r="O142" s="457">
        <f t="shared" si="4"/>
        <v>0</v>
      </c>
    </row>
    <row r="143" spans="1:15">
      <c r="A143" s="529"/>
      <c r="B143" s="453" t="s">
        <v>127</v>
      </c>
      <c r="C143" s="454">
        <v>43</v>
      </c>
      <c r="D143" s="455">
        <v>33247.29</v>
      </c>
      <c r="E143" s="454">
        <v>295</v>
      </c>
      <c r="F143" s="455">
        <v>261750.52999999994</v>
      </c>
      <c r="G143" s="454">
        <v>338</v>
      </c>
      <c r="H143" s="455">
        <v>294997.81999999995</v>
      </c>
      <c r="I143" s="456">
        <v>152</v>
      </c>
      <c r="J143" s="457">
        <v>89470.090000000011</v>
      </c>
      <c r="K143" s="458">
        <v>41595.365868263907</v>
      </c>
      <c r="L143" s="457">
        <v>89470.090000000011</v>
      </c>
      <c r="M143" s="459">
        <v>1.2531289043988068</v>
      </c>
      <c r="N143" s="457">
        <v>3319320.6000000006</v>
      </c>
      <c r="O143" s="457">
        <f t="shared" si="4"/>
        <v>41595.365868263907</v>
      </c>
    </row>
    <row r="144" spans="1:15">
      <c r="A144" s="529"/>
      <c r="B144" s="453" t="s">
        <v>128</v>
      </c>
      <c r="C144" s="454">
        <v>2</v>
      </c>
      <c r="D144" s="455">
        <v>1391.54</v>
      </c>
      <c r="E144" s="454">
        <v>0</v>
      </c>
      <c r="F144" s="455">
        <v>0</v>
      </c>
      <c r="G144" s="454">
        <v>2</v>
      </c>
      <c r="H144" s="455">
        <v>1391.54</v>
      </c>
      <c r="I144" s="456">
        <v>19</v>
      </c>
      <c r="J144" s="457">
        <v>17282.229999999996</v>
      </c>
      <c r="K144" s="458">
        <v>8034.6480021366515</v>
      </c>
      <c r="L144" s="457">
        <v>17282.229999999996</v>
      </c>
      <c r="M144" s="459">
        <v>0.24205700413924011</v>
      </c>
      <c r="N144" s="457">
        <v>3319320.6000000006</v>
      </c>
      <c r="O144" s="457">
        <f t="shared" si="4"/>
        <v>8034.6480021366515</v>
      </c>
    </row>
    <row r="145" spans="1:15">
      <c r="A145" s="529"/>
      <c r="B145" s="453" t="s">
        <v>129</v>
      </c>
      <c r="C145" s="454">
        <v>48</v>
      </c>
      <c r="D145" s="455">
        <v>42104.169999999991</v>
      </c>
      <c r="E145" s="454">
        <v>0</v>
      </c>
      <c r="F145" s="455">
        <v>0</v>
      </c>
      <c r="G145" s="454">
        <v>48</v>
      </c>
      <c r="H145" s="455">
        <v>42104.169999999991</v>
      </c>
      <c r="I145" s="456">
        <v>0</v>
      </c>
      <c r="J145" s="457">
        <v>0</v>
      </c>
      <c r="K145" s="458">
        <v>0</v>
      </c>
      <c r="L145" s="457">
        <v>0</v>
      </c>
      <c r="M145" s="459">
        <v>0</v>
      </c>
      <c r="N145" s="457">
        <v>3319320.6000000006</v>
      </c>
      <c r="O145" s="457">
        <f t="shared" si="4"/>
        <v>0</v>
      </c>
    </row>
    <row r="146" spans="1:15">
      <c r="A146" s="529"/>
      <c r="B146" s="453" t="s">
        <v>130</v>
      </c>
      <c r="C146" s="454">
        <v>28</v>
      </c>
      <c r="D146" s="455">
        <v>25855.870000000003</v>
      </c>
      <c r="E146" s="454">
        <v>0</v>
      </c>
      <c r="F146" s="455">
        <v>0</v>
      </c>
      <c r="G146" s="454">
        <v>28</v>
      </c>
      <c r="H146" s="455">
        <v>25855.870000000003</v>
      </c>
      <c r="I146" s="456">
        <v>28</v>
      </c>
      <c r="J146" s="457">
        <v>26018.340000000007</v>
      </c>
      <c r="K146" s="458">
        <v>12096.135944256743</v>
      </c>
      <c r="L146" s="457">
        <v>26018.340000000007</v>
      </c>
      <c r="M146" s="459">
        <v>0.36441601767110837</v>
      </c>
      <c r="N146" s="457">
        <v>3319320.6000000006</v>
      </c>
      <c r="O146" s="457">
        <f t="shared" si="4"/>
        <v>12096.135944256743</v>
      </c>
    </row>
    <row r="147" spans="1:15">
      <c r="A147" s="529"/>
      <c r="B147" s="453" t="s">
        <v>131</v>
      </c>
      <c r="C147" s="454">
        <v>1</v>
      </c>
      <c r="D147" s="455">
        <v>920.16000000000008</v>
      </c>
      <c r="E147" s="454">
        <v>40</v>
      </c>
      <c r="F147" s="455">
        <v>35348.479999999996</v>
      </c>
      <c r="G147" s="454">
        <v>41</v>
      </c>
      <c r="H147" s="455">
        <v>36268.639999999999</v>
      </c>
      <c r="I147" s="456">
        <v>4</v>
      </c>
      <c r="J147" s="457">
        <v>2507.8199999999997</v>
      </c>
      <c r="K147" s="458">
        <v>1165.9057281796586</v>
      </c>
      <c r="L147" s="457">
        <v>2507.8199999999997</v>
      </c>
      <c r="M147" s="459">
        <v>3.5124830309541603E-2</v>
      </c>
      <c r="N147" s="457">
        <v>3319320.6000000006</v>
      </c>
      <c r="O147" s="457">
        <f t="shared" si="4"/>
        <v>1165.9057281796586</v>
      </c>
    </row>
    <row r="148" spans="1:15">
      <c r="A148" s="529"/>
      <c r="B148" s="453" t="s">
        <v>132</v>
      </c>
      <c r="C148" s="454">
        <v>7</v>
      </c>
      <c r="D148" s="455">
        <v>9510.84</v>
      </c>
      <c r="E148" s="454">
        <v>0</v>
      </c>
      <c r="F148" s="455">
        <v>0</v>
      </c>
      <c r="G148" s="454">
        <v>7</v>
      </c>
      <c r="H148" s="455">
        <v>9510.84</v>
      </c>
      <c r="I148" s="456">
        <v>105</v>
      </c>
      <c r="J148" s="457">
        <v>88287.300000000017</v>
      </c>
      <c r="K148" s="458">
        <v>41045.477265320471</v>
      </c>
      <c r="L148" s="457">
        <v>88287.300000000017</v>
      </c>
      <c r="M148" s="459">
        <v>1.2365626045679488</v>
      </c>
      <c r="N148" s="457">
        <v>3319320.6000000006</v>
      </c>
      <c r="O148" s="457">
        <f t="shared" si="4"/>
        <v>41045.477265320471</v>
      </c>
    </row>
    <row r="149" spans="1:15">
      <c r="A149" s="531" t="s">
        <v>133</v>
      </c>
      <c r="B149" s="531"/>
      <c r="C149" s="465">
        <v>578</v>
      </c>
      <c r="D149" s="466">
        <v>501109.26</v>
      </c>
      <c r="E149" s="465">
        <v>608</v>
      </c>
      <c r="F149" s="466">
        <v>509456.78999999992</v>
      </c>
      <c r="G149" s="465">
        <v>1186</v>
      </c>
      <c r="H149" s="466">
        <v>1010566.05</v>
      </c>
      <c r="I149" s="467">
        <f>SUM(I130:I148)</f>
        <v>929</v>
      </c>
      <c r="J149" s="466">
        <f>SUM(J130:J148)</f>
        <v>808613.01999999979</v>
      </c>
      <c r="K149" s="466">
        <v>375930.70950014464</v>
      </c>
      <c r="L149" s="466">
        <f>SUM(L130:L148)</f>
        <v>808613.01999999979</v>
      </c>
      <c r="M149" s="468">
        <v>11.325531782020228</v>
      </c>
      <c r="N149" s="469">
        <v>3319320.6000000006</v>
      </c>
      <c r="O149" s="466">
        <f>SUM(O130:O148)</f>
        <v>375930.70950014464</v>
      </c>
    </row>
    <row r="150" spans="1:15">
      <c r="A150" s="529" t="s">
        <v>134</v>
      </c>
      <c r="B150" s="453" t="s">
        <v>135</v>
      </c>
      <c r="C150" s="454">
        <v>1</v>
      </c>
      <c r="D150" s="455">
        <v>696.36</v>
      </c>
      <c r="E150" s="454">
        <v>1</v>
      </c>
      <c r="F150" s="455">
        <v>631.88</v>
      </c>
      <c r="G150" s="454">
        <v>2</v>
      </c>
      <c r="H150" s="455">
        <v>1328.24</v>
      </c>
      <c r="I150" s="456">
        <v>0</v>
      </c>
      <c r="J150" s="457">
        <v>0</v>
      </c>
      <c r="K150" s="458">
        <v>0</v>
      </c>
      <c r="L150" s="457">
        <v>0</v>
      </c>
      <c r="M150" s="459">
        <v>0</v>
      </c>
      <c r="N150" s="457">
        <v>3319320.6000000006</v>
      </c>
      <c r="O150" s="457">
        <f t="shared" ref="O150:O160" si="5">M150*N150/100</f>
        <v>0</v>
      </c>
    </row>
    <row r="151" spans="1:15">
      <c r="A151" s="529"/>
      <c r="B151" s="453" t="s">
        <v>136</v>
      </c>
      <c r="C151" s="454">
        <v>4</v>
      </c>
      <c r="D151" s="455">
        <v>4792.2</v>
      </c>
      <c r="E151" s="454">
        <v>30</v>
      </c>
      <c r="F151" s="455">
        <v>26849.14</v>
      </c>
      <c r="G151" s="454">
        <v>34</v>
      </c>
      <c r="H151" s="455">
        <v>31641.34</v>
      </c>
      <c r="I151" s="456">
        <v>0</v>
      </c>
      <c r="J151" s="457">
        <v>0</v>
      </c>
      <c r="K151" s="458">
        <v>0</v>
      </c>
      <c r="L151" s="457">
        <v>0</v>
      </c>
      <c r="M151" s="459">
        <v>0</v>
      </c>
      <c r="N151" s="457">
        <v>3319320.6000000006</v>
      </c>
      <c r="O151" s="457">
        <f t="shared" si="5"/>
        <v>0</v>
      </c>
    </row>
    <row r="152" spans="1:15">
      <c r="A152" s="529"/>
      <c r="B152" s="453" t="s">
        <v>137</v>
      </c>
      <c r="C152" s="454">
        <v>14</v>
      </c>
      <c r="D152" s="455">
        <v>13945.919999999998</v>
      </c>
      <c r="E152" s="454">
        <v>70</v>
      </c>
      <c r="F152" s="455">
        <v>77358.719999999987</v>
      </c>
      <c r="G152" s="454">
        <v>84</v>
      </c>
      <c r="H152" s="455">
        <v>91304.639999999985</v>
      </c>
      <c r="I152" s="456">
        <v>0</v>
      </c>
      <c r="J152" s="457">
        <v>0</v>
      </c>
      <c r="K152" s="458">
        <v>0</v>
      </c>
      <c r="L152" s="457">
        <v>0</v>
      </c>
      <c r="M152" s="459">
        <v>0</v>
      </c>
      <c r="N152" s="457">
        <v>3319320.6000000006</v>
      </c>
      <c r="O152" s="457">
        <f t="shared" si="5"/>
        <v>0</v>
      </c>
    </row>
    <row r="153" spans="1:15">
      <c r="A153" s="529"/>
      <c r="B153" s="453" t="s">
        <v>138</v>
      </c>
      <c r="C153" s="454">
        <v>0</v>
      </c>
      <c r="D153" s="455">
        <v>0</v>
      </c>
      <c r="E153" s="454">
        <v>1</v>
      </c>
      <c r="F153" s="455">
        <v>1386.1</v>
      </c>
      <c r="G153" s="454">
        <v>1</v>
      </c>
      <c r="H153" s="455">
        <v>1386.1</v>
      </c>
      <c r="I153" s="456">
        <v>0</v>
      </c>
      <c r="J153" s="457">
        <v>0</v>
      </c>
      <c r="K153" s="458">
        <v>0</v>
      </c>
      <c r="L153" s="457">
        <v>0</v>
      </c>
      <c r="M153" s="459">
        <v>0</v>
      </c>
      <c r="N153" s="457">
        <v>3319320.6000000006</v>
      </c>
      <c r="O153" s="457">
        <f t="shared" si="5"/>
        <v>0</v>
      </c>
    </row>
    <row r="154" spans="1:15">
      <c r="A154" s="529"/>
      <c r="B154" s="453" t="s">
        <v>139</v>
      </c>
      <c r="C154" s="454">
        <v>4</v>
      </c>
      <c r="D154" s="455">
        <v>5544.4</v>
      </c>
      <c r="E154" s="454">
        <v>0</v>
      </c>
      <c r="F154" s="455">
        <v>0</v>
      </c>
      <c r="G154" s="454">
        <v>4</v>
      </c>
      <c r="H154" s="455">
        <v>5544.4</v>
      </c>
      <c r="I154" s="456">
        <v>0</v>
      </c>
      <c r="J154" s="457">
        <v>0</v>
      </c>
      <c r="K154" s="458">
        <v>0</v>
      </c>
      <c r="L154" s="457">
        <v>0</v>
      </c>
      <c r="M154" s="459">
        <v>0</v>
      </c>
      <c r="N154" s="457">
        <v>3319320.6000000006</v>
      </c>
      <c r="O154" s="457">
        <f t="shared" si="5"/>
        <v>0</v>
      </c>
    </row>
    <row r="155" spans="1:15">
      <c r="A155" s="529"/>
      <c r="B155" s="453" t="s">
        <v>140</v>
      </c>
      <c r="C155" s="454">
        <v>5</v>
      </c>
      <c r="D155" s="455">
        <v>3068.2000000000003</v>
      </c>
      <c r="E155" s="454">
        <v>1</v>
      </c>
      <c r="F155" s="455">
        <v>339.02</v>
      </c>
      <c r="G155" s="454">
        <v>6</v>
      </c>
      <c r="H155" s="455">
        <v>3407.2200000000003</v>
      </c>
      <c r="I155" s="456">
        <v>0</v>
      </c>
      <c r="J155" s="457">
        <v>0</v>
      </c>
      <c r="K155" s="458">
        <v>0</v>
      </c>
      <c r="L155" s="457">
        <v>0</v>
      </c>
      <c r="M155" s="459">
        <v>0</v>
      </c>
      <c r="N155" s="457">
        <v>3319320.6000000006</v>
      </c>
      <c r="O155" s="457">
        <f t="shared" si="5"/>
        <v>0</v>
      </c>
    </row>
    <row r="156" spans="1:15">
      <c r="A156" s="529"/>
      <c r="B156" s="453" t="s">
        <v>141</v>
      </c>
      <c r="C156" s="454">
        <v>0</v>
      </c>
      <c r="D156" s="455">
        <v>0</v>
      </c>
      <c r="E156" s="454">
        <v>61</v>
      </c>
      <c r="F156" s="455">
        <v>38038.239999999998</v>
      </c>
      <c r="G156" s="454">
        <v>61</v>
      </c>
      <c r="H156" s="455">
        <v>38038.239999999998</v>
      </c>
      <c r="I156" s="456">
        <v>2</v>
      </c>
      <c r="J156" s="457">
        <v>1158.51</v>
      </c>
      <c r="K156" s="458">
        <v>538.60063527422858</v>
      </c>
      <c r="L156" s="457">
        <v>1158.51</v>
      </c>
      <c r="M156" s="459">
        <v>1.6226231213526905E-2</v>
      </c>
      <c r="N156" s="457">
        <v>3319320.6000000006</v>
      </c>
      <c r="O156" s="457">
        <f t="shared" si="5"/>
        <v>538.60063527422858</v>
      </c>
    </row>
    <row r="157" spans="1:15">
      <c r="A157" s="529"/>
      <c r="B157" s="453" t="s">
        <v>142</v>
      </c>
      <c r="C157" s="454">
        <v>3</v>
      </c>
      <c r="D157" s="455">
        <v>3131.5</v>
      </c>
      <c r="E157" s="454">
        <v>0</v>
      </c>
      <c r="F157" s="455">
        <v>0</v>
      </c>
      <c r="G157" s="454">
        <v>3</v>
      </c>
      <c r="H157" s="455">
        <v>3131.5</v>
      </c>
      <c r="I157" s="456">
        <v>7</v>
      </c>
      <c r="J157" s="457">
        <v>2722.98</v>
      </c>
      <c r="K157" s="458">
        <v>1265.9353461247802</v>
      </c>
      <c r="L157" s="457">
        <v>2722.98</v>
      </c>
      <c r="M157" s="459">
        <v>3.8138387299038845E-2</v>
      </c>
      <c r="N157" s="457">
        <v>3319320.6000000006</v>
      </c>
      <c r="O157" s="457">
        <f t="shared" si="5"/>
        <v>1265.9353461247802</v>
      </c>
    </row>
    <row r="158" spans="1:15">
      <c r="A158" s="529"/>
      <c r="B158" s="453" t="s">
        <v>143</v>
      </c>
      <c r="C158" s="454">
        <v>5</v>
      </c>
      <c r="D158" s="455">
        <v>4634.3999999999996</v>
      </c>
      <c r="E158" s="454">
        <v>0</v>
      </c>
      <c r="F158" s="455">
        <v>0</v>
      </c>
      <c r="G158" s="454">
        <v>5</v>
      </c>
      <c r="H158" s="455">
        <v>4634.3999999999996</v>
      </c>
      <c r="I158" s="456">
        <v>0</v>
      </c>
      <c r="J158" s="457">
        <v>0</v>
      </c>
      <c r="K158" s="458">
        <v>0</v>
      </c>
      <c r="L158" s="457">
        <v>0</v>
      </c>
      <c r="M158" s="459">
        <v>0</v>
      </c>
      <c r="N158" s="457">
        <v>3319320.6000000006</v>
      </c>
      <c r="O158" s="457">
        <f t="shared" si="5"/>
        <v>0</v>
      </c>
    </row>
    <row r="159" spans="1:15">
      <c r="A159" s="529"/>
      <c r="B159" s="453" t="s">
        <v>144</v>
      </c>
      <c r="C159" s="454">
        <v>4</v>
      </c>
      <c r="D159" s="455">
        <v>3976.84</v>
      </c>
      <c r="E159" s="454">
        <v>7</v>
      </c>
      <c r="F159" s="455">
        <v>7211.4</v>
      </c>
      <c r="G159" s="454">
        <v>11</v>
      </c>
      <c r="H159" s="455">
        <v>11188.24</v>
      </c>
      <c r="I159" s="456">
        <v>0</v>
      </c>
      <c r="J159" s="457">
        <v>0</v>
      </c>
      <c r="K159" s="458">
        <v>0</v>
      </c>
      <c r="L159" s="457">
        <v>0</v>
      </c>
      <c r="M159" s="459">
        <v>0</v>
      </c>
      <c r="N159" s="457">
        <v>3319320.6000000006</v>
      </c>
      <c r="O159" s="457">
        <f t="shared" si="5"/>
        <v>0</v>
      </c>
    </row>
    <row r="160" spans="1:15">
      <c r="A160" s="529"/>
      <c r="B160" s="453" t="s">
        <v>145</v>
      </c>
      <c r="C160" s="454">
        <v>5</v>
      </c>
      <c r="D160" s="455">
        <v>4501.82</v>
      </c>
      <c r="E160" s="454">
        <v>0</v>
      </c>
      <c r="F160" s="455">
        <v>0</v>
      </c>
      <c r="G160" s="454">
        <v>5</v>
      </c>
      <c r="H160" s="455">
        <v>4501.82</v>
      </c>
      <c r="I160" s="456">
        <v>0</v>
      </c>
      <c r="J160" s="457">
        <v>0</v>
      </c>
      <c r="K160" s="458">
        <v>0</v>
      </c>
      <c r="L160" s="457">
        <v>0</v>
      </c>
      <c r="M160" s="459">
        <v>0</v>
      </c>
      <c r="N160" s="457">
        <v>3319320.6000000006</v>
      </c>
      <c r="O160" s="457">
        <f t="shared" si="5"/>
        <v>0</v>
      </c>
    </row>
    <row r="161" spans="1:15">
      <c r="A161" s="531" t="s">
        <v>146</v>
      </c>
      <c r="B161" s="531"/>
      <c r="C161" s="465">
        <v>45</v>
      </c>
      <c r="D161" s="466">
        <v>44291.639999999992</v>
      </c>
      <c r="E161" s="465">
        <v>171</v>
      </c>
      <c r="F161" s="466">
        <v>151814.5</v>
      </c>
      <c r="G161" s="465">
        <v>216</v>
      </c>
      <c r="H161" s="466">
        <v>196106.13999999998</v>
      </c>
      <c r="I161" s="467">
        <f>SUM(I150:I160)</f>
        <v>9</v>
      </c>
      <c r="J161" s="466">
        <f>SUM(J150:J160)</f>
        <v>3881.49</v>
      </c>
      <c r="K161" s="466">
        <v>1804.5359813990087</v>
      </c>
      <c r="L161" s="466">
        <f>SUM(L150:L160)</f>
        <v>3881.49</v>
      </c>
      <c r="M161" s="468">
        <v>5.436461851256575E-2</v>
      </c>
      <c r="N161" s="469">
        <v>3319320.6000000006</v>
      </c>
      <c r="O161" s="466">
        <f>SUM(O150:O160)</f>
        <v>1804.5359813990087</v>
      </c>
    </row>
    <row r="162" spans="1:15">
      <c r="A162" s="529" t="s">
        <v>147</v>
      </c>
      <c r="B162" s="453" t="s">
        <v>148</v>
      </c>
      <c r="C162" s="454">
        <v>0</v>
      </c>
      <c r="D162" s="455">
        <v>0</v>
      </c>
      <c r="E162" s="454">
        <v>37</v>
      </c>
      <c r="F162" s="455">
        <v>39344.22</v>
      </c>
      <c r="G162" s="454">
        <v>37</v>
      </c>
      <c r="H162" s="455">
        <v>39344.22</v>
      </c>
      <c r="I162" s="456">
        <v>0</v>
      </c>
      <c r="J162" s="457">
        <v>0</v>
      </c>
      <c r="K162" s="458">
        <v>0</v>
      </c>
      <c r="L162" s="457">
        <v>0</v>
      </c>
      <c r="M162" s="459">
        <v>0</v>
      </c>
      <c r="N162" s="457">
        <v>3319320.6000000006</v>
      </c>
      <c r="O162" s="457">
        <f>M162*N162/100</f>
        <v>0</v>
      </c>
    </row>
    <row r="163" spans="1:15">
      <c r="A163" s="529"/>
      <c r="B163" s="453" t="s">
        <v>149</v>
      </c>
      <c r="C163" s="454">
        <v>1</v>
      </c>
      <c r="D163" s="455">
        <v>643</v>
      </c>
      <c r="E163" s="454">
        <v>2</v>
      </c>
      <c r="F163" s="455">
        <v>1566.3400000000001</v>
      </c>
      <c r="G163" s="454">
        <v>3</v>
      </c>
      <c r="H163" s="455">
        <v>2209.34</v>
      </c>
      <c r="I163" s="456">
        <v>0</v>
      </c>
      <c r="J163" s="457">
        <v>0</v>
      </c>
      <c r="K163" s="458">
        <v>0</v>
      </c>
      <c r="L163" s="457">
        <v>0</v>
      </c>
      <c r="M163" s="459">
        <v>0</v>
      </c>
      <c r="N163" s="457">
        <v>3319320.6000000006</v>
      </c>
      <c r="O163" s="457">
        <f>M163*N163/100</f>
        <v>0</v>
      </c>
    </row>
    <row r="164" spans="1:15">
      <c r="A164" s="530"/>
      <c r="B164" s="460" t="s">
        <v>371</v>
      </c>
      <c r="C164" s="454"/>
      <c r="D164" s="455"/>
      <c r="E164" s="454"/>
      <c r="F164" s="455"/>
      <c r="G164" s="454" t="s">
        <v>1030</v>
      </c>
      <c r="H164" s="455" t="s">
        <v>1030</v>
      </c>
      <c r="I164" s="470">
        <v>226</v>
      </c>
      <c r="J164" s="472">
        <v>155889.94999999998</v>
      </c>
      <c r="K164" s="473">
        <v>155889.94999999998</v>
      </c>
      <c r="L164" s="472" t="s">
        <v>1030</v>
      </c>
      <c r="M164" s="459">
        <v>0</v>
      </c>
      <c r="N164" s="457">
        <v>3319320.6000000006</v>
      </c>
      <c r="O164" s="457">
        <f>J164</f>
        <v>155889.94999999998</v>
      </c>
    </row>
    <row r="165" spans="1:15">
      <c r="A165" s="529"/>
      <c r="B165" s="453" t="s">
        <v>150</v>
      </c>
      <c r="C165" s="454">
        <v>0</v>
      </c>
      <c r="D165" s="455">
        <v>0</v>
      </c>
      <c r="E165" s="454">
        <v>109</v>
      </c>
      <c r="F165" s="455">
        <v>77360.040000000008</v>
      </c>
      <c r="G165" s="454">
        <v>109</v>
      </c>
      <c r="H165" s="455">
        <v>77360.040000000008</v>
      </c>
      <c r="I165" s="456">
        <v>14</v>
      </c>
      <c r="J165" s="457">
        <v>9002</v>
      </c>
      <c r="K165" s="458">
        <v>4185.102345891366</v>
      </c>
      <c r="L165" s="457">
        <v>9002</v>
      </c>
      <c r="M165" s="459">
        <v>0.12608310103854883</v>
      </c>
      <c r="N165" s="457">
        <v>3319320.6000000006</v>
      </c>
      <c r="O165" s="457">
        <f t="shared" ref="O165:O175" si="6">M165*N165/100</f>
        <v>4185.102345891366</v>
      </c>
    </row>
    <row r="166" spans="1:15">
      <c r="A166" s="529"/>
      <c r="B166" s="453" t="s">
        <v>151</v>
      </c>
      <c r="C166" s="454">
        <v>11</v>
      </c>
      <c r="D166" s="455">
        <v>7073</v>
      </c>
      <c r="E166" s="454">
        <v>90</v>
      </c>
      <c r="F166" s="455">
        <v>64769.219999999994</v>
      </c>
      <c r="G166" s="454">
        <v>101</v>
      </c>
      <c r="H166" s="455">
        <v>71842.22</v>
      </c>
      <c r="I166" s="456">
        <v>0</v>
      </c>
      <c r="J166" s="457">
        <v>0</v>
      </c>
      <c r="K166" s="458">
        <v>0</v>
      </c>
      <c r="L166" s="457">
        <v>0</v>
      </c>
      <c r="M166" s="459">
        <v>0</v>
      </c>
      <c r="N166" s="457">
        <v>3319320.6000000006</v>
      </c>
      <c r="O166" s="457">
        <f t="shared" si="6"/>
        <v>0</v>
      </c>
    </row>
    <row r="167" spans="1:15">
      <c r="A167" s="529"/>
      <c r="B167" s="453" t="s">
        <v>152</v>
      </c>
      <c r="C167" s="454">
        <v>0</v>
      </c>
      <c r="D167" s="455">
        <v>0</v>
      </c>
      <c r="E167" s="454">
        <v>4</v>
      </c>
      <c r="F167" s="455">
        <v>6716.68</v>
      </c>
      <c r="G167" s="454">
        <v>4</v>
      </c>
      <c r="H167" s="455">
        <v>6716.68</v>
      </c>
      <c r="I167" s="456">
        <v>0</v>
      </c>
      <c r="J167" s="457">
        <v>0</v>
      </c>
      <c r="K167" s="458">
        <v>0</v>
      </c>
      <c r="L167" s="457">
        <v>0</v>
      </c>
      <c r="M167" s="459">
        <v>0</v>
      </c>
      <c r="N167" s="457">
        <v>3319320.6000000006</v>
      </c>
      <c r="O167" s="457">
        <f t="shared" si="6"/>
        <v>0</v>
      </c>
    </row>
    <row r="168" spans="1:15">
      <c r="A168" s="529"/>
      <c r="B168" s="453" t="s">
        <v>153</v>
      </c>
      <c r="C168" s="454">
        <v>0</v>
      </c>
      <c r="D168" s="455">
        <v>0</v>
      </c>
      <c r="E168" s="454">
        <v>39</v>
      </c>
      <c r="F168" s="455">
        <v>35027.449999999997</v>
      </c>
      <c r="G168" s="454">
        <v>39</v>
      </c>
      <c r="H168" s="455">
        <v>35027.449999999997</v>
      </c>
      <c r="I168" s="456">
        <v>1</v>
      </c>
      <c r="J168" s="457">
        <v>869.98</v>
      </c>
      <c r="K168" s="458">
        <v>404.46071305027448</v>
      </c>
      <c r="L168" s="457">
        <v>869.98</v>
      </c>
      <c r="M168" s="459">
        <v>1.2185045127917876E-2</v>
      </c>
      <c r="N168" s="457">
        <v>3319320.6000000006</v>
      </c>
      <c r="O168" s="457">
        <f t="shared" si="6"/>
        <v>404.46071305027448</v>
      </c>
    </row>
    <row r="169" spans="1:15">
      <c r="A169" s="529"/>
      <c r="B169" s="453" t="s">
        <v>154</v>
      </c>
      <c r="C169" s="454">
        <v>0</v>
      </c>
      <c r="D169" s="455">
        <v>0</v>
      </c>
      <c r="E169" s="454">
        <v>131</v>
      </c>
      <c r="F169" s="455">
        <v>79304.660000000018</v>
      </c>
      <c r="G169" s="454">
        <v>131</v>
      </c>
      <c r="H169" s="455">
        <v>79304.660000000018</v>
      </c>
      <c r="I169" s="456">
        <v>0</v>
      </c>
      <c r="J169" s="457">
        <v>0</v>
      </c>
      <c r="K169" s="458">
        <v>0</v>
      </c>
      <c r="L169" s="457">
        <v>0</v>
      </c>
      <c r="M169" s="459">
        <v>0</v>
      </c>
      <c r="N169" s="457">
        <v>3319320.6000000006</v>
      </c>
      <c r="O169" s="457">
        <f t="shared" si="6"/>
        <v>0</v>
      </c>
    </row>
    <row r="170" spans="1:15">
      <c r="A170" s="529"/>
      <c r="B170" s="453" t="s">
        <v>155</v>
      </c>
      <c r="C170" s="454">
        <v>11</v>
      </c>
      <c r="D170" s="455">
        <v>7282.04</v>
      </c>
      <c r="E170" s="454">
        <v>0</v>
      </c>
      <c r="F170" s="455">
        <v>0</v>
      </c>
      <c r="G170" s="454">
        <v>11</v>
      </c>
      <c r="H170" s="455">
        <v>7282.04</v>
      </c>
      <c r="I170" s="456">
        <v>54</v>
      </c>
      <c r="J170" s="457">
        <v>56619.289999999994</v>
      </c>
      <c r="K170" s="458">
        <v>26322.764208143028</v>
      </c>
      <c r="L170" s="457">
        <v>56619.289999999994</v>
      </c>
      <c r="M170" s="459">
        <v>0.79301662539445639</v>
      </c>
      <c r="N170" s="457">
        <v>3319320.6000000006</v>
      </c>
      <c r="O170" s="457">
        <f t="shared" si="6"/>
        <v>26322.764208143028</v>
      </c>
    </row>
    <row r="171" spans="1:15">
      <c r="A171" s="529"/>
      <c r="B171" s="453" t="s">
        <v>156</v>
      </c>
      <c r="C171" s="454">
        <v>1</v>
      </c>
      <c r="D171" s="455">
        <v>643</v>
      </c>
      <c r="E171" s="454">
        <v>0</v>
      </c>
      <c r="F171" s="455">
        <v>0</v>
      </c>
      <c r="G171" s="454">
        <v>1</v>
      </c>
      <c r="H171" s="455">
        <v>643</v>
      </c>
      <c r="I171" s="456">
        <v>111</v>
      </c>
      <c r="J171" s="457">
        <v>89587.93</v>
      </c>
      <c r="K171" s="458">
        <v>41650.150633920406</v>
      </c>
      <c r="L171" s="457">
        <v>89587.93</v>
      </c>
      <c r="M171" s="459">
        <v>1.2547793856947833</v>
      </c>
      <c r="N171" s="457">
        <v>3319320.6000000006</v>
      </c>
      <c r="O171" s="457">
        <f t="shared" si="6"/>
        <v>41650.150633920406</v>
      </c>
    </row>
    <row r="172" spans="1:15">
      <c r="A172" s="529"/>
      <c r="B172" s="453" t="s">
        <v>157</v>
      </c>
      <c r="C172" s="454">
        <v>0</v>
      </c>
      <c r="D172" s="455">
        <v>0</v>
      </c>
      <c r="E172" s="454">
        <v>126</v>
      </c>
      <c r="F172" s="455">
        <v>87248.53</v>
      </c>
      <c r="G172" s="454">
        <v>126</v>
      </c>
      <c r="H172" s="455">
        <v>87248.53</v>
      </c>
      <c r="I172" s="456">
        <v>42</v>
      </c>
      <c r="J172" s="457">
        <v>28379.600000000002</v>
      </c>
      <c r="K172" s="458">
        <v>13193.904747329329</v>
      </c>
      <c r="L172" s="457">
        <v>28379.600000000002</v>
      </c>
      <c r="M172" s="459">
        <v>0.39748811089020225</v>
      </c>
      <c r="N172" s="457">
        <v>3319320.6000000006</v>
      </c>
      <c r="O172" s="457">
        <f t="shared" si="6"/>
        <v>13193.904747329329</v>
      </c>
    </row>
    <row r="173" spans="1:15">
      <c r="A173" s="529"/>
      <c r="B173" s="453" t="s">
        <v>158</v>
      </c>
      <c r="C173" s="454">
        <v>1</v>
      </c>
      <c r="D173" s="455">
        <v>1391.54</v>
      </c>
      <c r="E173" s="454">
        <v>0</v>
      </c>
      <c r="F173" s="455">
        <v>0</v>
      </c>
      <c r="G173" s="454">
        <v>1</v>
      </c>
      <c r="H173" s="455">
        <v>1391.54</v>
      </c>
      <c r="I173" s="456">
        <v>0</v>
      </c>
      <c r="J173" s="457">
        <v>0</v>
      </c>
      <c r="K173" s="458">
        <v>0</v>
      </c>
      <c r="L173" s="457">
        <v>0</v>
      </c>
      <c r="M173" s="459">
        <v>0</v>
      </c>
      <c r="N173" s="457">
        <v>3319320.6000000006</v>
      </c>
      <c r="O173" s="457">
        <f t="shared" si="6"/>
        <v>0</v>
      </c>
    </row>
    <row r="174" spans="1:15">
      <c r="A174" s="529"/>
      <c r="B174" s="453" t="s">
        <v>159</v>
      </c>
      <c r="C174" s="454">
        <v>2</v>
      </c>
      <c r="D174" s="455">
        <v>1286</v>
      </c>
      <c r="E174" s="454">
        <v>51</v>
      </c>
      <c r="F174" s="455">
        <v>33059.699999999997</v>
      </c>
      <c r="G174" s="454">
        <v>53</v>
      </c>
      <c r="H174" s="455">
        <v>34345.699999999997</v>
      </c>
      <c r="I174" s="456">
        <v>0</v>
      </c>
      <c r="J174" s="457">
        <v>0</v>
      </c>
      <c r="K174" s="458">
        <v>0</v>
      </c>
      <c r="L174" s="457">
        <v>0</v>
      </c>
      <c r="M174" s="459">
        <v>0</v>
      </c>
      <c r="N174" s="457">
        <v>3319320.6000000006</v>
      </c>
      <c r="O174" s="457">
        <f t="shared" si="6"/>
        <v>0</v>
      </c>
    </row>
    <row r="175" spans="1:15">
      <c r="A175" s="529"/>
      <c r="B175" s="453" t="s">
        <v>160</v>
      </c>
      <c r="C175" s="454">
        <v>0</v>
      </c>
      <c r="D175" s="455">
        <v>0</v>
      </c>
      <c r="E175" s="454">
        <v>3</v>
      </c>
      <c r="F175" s="455">
        <v>4315.12</v>
      </c>
      <c r="G175" s="454">
        <v>3</v>
      </c>
      <c r="H175" s="455">
        <v>4315.12</v>
      </c>
      <c r="I175" s="456">
        <v>0</v>
      </c>
      <c r="J175" s="457">
        <v>0</v>
      </c>
      <c r="K175" s="458">
        <v>0</v>
      </c>
      <c r="L175" s="457">
        <v>0</v>
      </c>
      <c r="M175" s="459">
        <v>0</v>
      </c>
      <c r="N175" s="457">
        <v>3319320.6000000006</v>
      </c>
      <c r="O175" s="457">
        <f t="shared" si="6"/>
        <v>0</v>
      </c>
    </row>
    <row r="176" spans="1:15">
      <c r="A176" s="530"/>
      <c r="B176" s="460" t="s">
        <v>372</v>
      </c>
      <c r="C176" s="454"/>
      <c r="D176" s="455"/>
      <c r="E176" s="454"/>
      <c r="F176" s="455"/>
      <c r="G176" s="454" t="s">
        <v>1030</v>
      </c>
      <c r="H176" s="455" t="s">
        <v>1030</v>
      </c>
      <c r="I176" s="470">
        <v>3</v>
      </c>
      <c r="J176" s="471">
        <v>2624.24</v>
      </c>
      <c r="K176" s="463">
        <v>2624.24</v>
      </c>
      <c r="L176" s="471" t="s">
        <v>1030</v>
      </c>
      <c r="M176" s="459">
        <v>0</v>
      </c>
      <c r="N176" s="457">
        <v>3319320.6000000006</v>
      </c>
      <c r="O176" s="457">
        <f>J176</f>
        <v>2624.24</v>
      </c>
    </row>
    <row r="177" spans="1:15">
      <c r="A177" s="529"/>
      <c r="B177" s="453" t="s">
        <v>161</v>
      </c>
      <c r="C177" s="454">
        <v>0</v>
      </c>
      <c r="D177" s="455">
        <v>0</v>
      </c>
      <c r="E177" s="454">
        <v>11</v>
      </c>
      <c r="F177" s="455">
        <v>8570.08</v>
      </c>
      <c r="G177" s="454">
        <v>11</v>
      </c>
      <c r="H177" s="455">
        <v>8570.08</v>
      </c>
      <c r="I177" s="456">
        <v>25</v>
      </c>
      <c r="J177" s="457">
        <v>23566.16</v>
      </c>
      <c r="K177" s="458">
        <v>10956.097700472259</v>
      </c>
      <c r="L177" s="457">
        <v>23566.16</v>
      </c>
      <c r="M177" s="459">
        <v>0.33007048793274918</v>
      </c>
      <c r="N177" s="457">
        <v>3319320.6000000006</v>
      </c>
      <c r="O177" s="457">
        <f>M177*N177/100</f>
        <v>10956.097700472259</v>
      </c>
    </row>
    <row r="178" spans="1:15">
      <c r="A178" s="529"/>
      <c r="B178" s="453" t="s">
        <v>162</v>
      </c>
      <c r="C178" s="454">
        <v>31</v>
      </c>
      <c r="D178" s="455">
        <v>20881.8</v>
      </c>
      <c r="E178" s="454">
        <v>0</v>
      </c>
      <c r="F178" s="455">
        <v>0</v>
      </c>
      <c r="G178" s="454">
        <v>31</v>
      </c>
      <c r="H178" s="455">
        <v>20881.8</v>
      </c>
      <c r="I178" s="456">
        <v>0</v>
      </c>
      <c r="J178" s="457">
        <v>0</v>
      </c>
      <c r="K178" s="458">
        <v>0</v>
      </c>
      <c r="L178" s="457">
        <v>0</v>
      </c>
      <c r="M178" s="459">
        <v>0</v>
      </c>
      <c r="N178" s="457">
        <v>3319320.6000000006</v>
      </c>
      <c r="O178" s="457">
        <f>M178*N178/100</f>
        <v>0</v>
      </c>
    </row>
    <row r="179" spans="1:15">
      <c r="A179" s="529"/>
      <c r="B179" s="453" t="s">
        <v>163</v>
      </c>
      <c r="C179" s="454">
        <v>0</v>
      </c>
      <c r="D179" s="455">
        <v>0</v>
      </c>
      <c r="E179" s="454">
        <v>46</v>
      </c>
      <c r="F179" s="455">
        <v>37276.599999999991</v>
      </c>
      <c r="G179" s="454">
        <v>46</v>
      </c>
      <c r="H179" s="455">
        <v>37276.599999999991</v>
      </c>
      <c r="I179" s="456">
        <v>21</v>
      </c>
      <c r="J179" s="457">
        <v>21324.760000000002</v>
      </c>
      <c r="K179" s="458">
        <v>9914.0527773350786</v>
      </c>
      <c r="L179" s="457">
        <v>21324.760000000002</v>
      </c>
      <c r="M179" s="459">
        <v>0.29867716837400632</v>
      </c>
      <c r="N179" s="457">
        <v>3319320.6000000006</v>
      </c>
      <c r="O179" s="457">
        <f>M179*N179/100</f>
        <v>9914.0527773350786</v>
      </c>
    </row>
    <row r="180" spans="1:15">
      <c r="A180" s="529"/>
      <c r="B180" s="453" t="s">
        <v>164</v>
      </c>
      <c r="C180" s="454">
        <v>2</v>
      </c>
      <c r="D180" s="455">
        <v>2659.6</v>
      </c>
      <c r="E180" s="454">
        <v>7</v>
      </c>
      <c r="F180" s="455">
        <v>8499.3799999999992</v>
      </c>
      <c r="G180" s="454">
        <v>9</v>
      </c>
      <c r="H180" s="455">
        <v>11158.98</v>
      </c>
      <c r="I180" s="456">
        <v>46</v>
      </c>
      <c r="J180" s="457">
        <v>33768.5</v>
      </c>
      <c r="K180" s="458">
        <v>15699.247785740125</v>
      </c>
      <c r="L180" s="457">
        <v>33768.5</v>
      </c>
      <c r="M180" s="459">
        <v>0.47296569622530954</v>
      </c>
      <c r="N180" s="457">
        <v>3319320.6000000006</v>
      </c>
      <c r="O180" s="457">
        <f>M180*N180/100</f>
        <v>15699.247785740125</v>
      </c>
    </row>
    <row r="181" spans="1:15">
      <c r="A181" s="531" t="s">
        <v>165</v>
      </c>
      <c r="B181" s="531"/>
      <c r="C181" s="465">
        <v>60</v>
      </c>
      <c r="D181" s="466">
        <v>41859.980000000003</v>
      </c>
      <c r="E181" s="465">
        <v>656</v>
      </c>
      <c r="F181" s="466">
        <v>483058.02</v>
      </c>
      <c r="G181" s="465">
        <v>716</v>
      </c>
      <c r="H181" s="466">
        <v>524918</v>
      </c>
      <c r="I181" s="467">
        <f>SUM(I162:I180)</f>
        <v>543</v>
      </c>
      <c r="J181" s="466">
        <f>SUM(J162:J180)</f>
        <v>421632.40999999992</v>
      </c>
      <c r="K181" s="466">
        <v>280839.97091188183</v>
      </c>
      <c r="L181" s="466">
        <f>SUM(L162:L180)</f>
        <v>263118.21999999997</v>
      </c>
      <c r="M181" s="468">
        <v>3.6852656206779737</v>
      </c>
      <c r="N181" s="469">
        <v>3319320.6000000006</v>
      </c>
      <c r="O181" s="466">
        <f>SUM(O162:O180)</f>
        <v>280839.97091188183</v>
      </c>
    </row>
    <row r="182" spans="1:15" ht="14.85" customHeight="1">
      <c r="A182" s="529" t="s">
        <v>166</v>
      </c>
      <c r="B182" s="460" t="s">
        <v>373</v>
      </c>
      <c r="C182" s="454"/>
      <c r="D182" s="455"/>
      <c r="E182" s="454"/>
      <c r="F182" s="455"/>
      <c r="G182" s="454" t="s">
        <v>1030</v>
      </c>
      <c r="H182" s="455" t="s">
        <v>1030</v>
      </c>
      <c r="I182" s="470">
        <v>40</v>
      </c>
      <c r="J182" s="471">
        <v>39194.630000000005</v>
      </c>
      <c r="K182" s="463">
        <v>39194.630000000005</v>
      </c>
      <c r="L182" s="471" t="s">
        <v>1030</v>
      </c>
      <c r="M182" s="459">
        <v>0</v>
      </c>
      <c r="N182" s="457">
        <v>3319320.6000000006</v>
      </c>
      <c r="O182" s="457">
        <f>J182</f>
        <v>39194.630000000005</v>
      </c>
    </row>
    <row r="183" spans="1:15" ht="14.85" customHeight="1">
      <c r="A183" s="529"/>
      <c r="B183" s="453" t="s">
        <v>167</v>
      </c>
      <c r="C183" s="454">
        <v>11</v>
      </c>
      <c r="D183" s="455">
        <v>7073</v>
      </c>
      <c r="E183" s="454">
        <v>19</v>
      </c>
      <c r="F183" s="455">
        <v>20586.72</v>
      </c>
      <c r="G183" s="454">
        <v>30</v>
      </c>
      <c r="H183" s="455">
        <v>27659.72</v>
      </c>
      <c r="I183" s="456">
        <v>0</v>
      </c>
      <c r="J183" s="457">
        <v>0</v>
      </c>
      <c r="K183" s="458">
        <v>0</v>
      </c>
      <c r="L183" s="457">
        <v>0</v>
      </c>
      <c r="M183" s="459">
        <v>0</v>
      </c>
      <c r="N183" s="457">
        <v>3319320.6000000006</v>
      </c>
      <c r="O183" s="457">
        <f>M183*N183/100</f>
        <v>0</v>
      </c>
    </row>
    <row r="184" spans="1:15" ht="14.85" customHeight="1">
      <c r="A184" s="529"/>
      <c r="B184" s="453" t="s">
        <v>168</v>
      </c>
      <c r="C184" s="454">
        <v>0</v>
      </c>
      <c r="D184" s="455">
        <v>0</v>
      </c>
      <c r="E184" s="454">
        <v>20</v>
      </c>
      <c r="F184" s="455">
        <v>4483.5599999999995</v>
      </c>
      <c r="G184" s="454">
        <v>20</v>
      </c>
      <c r="H184" s="455">
        <v>4483.5599999999995</v>
      </c>
      <c r="I184" s="456">
        <v>1</v>
      </c>
      <c r="J184" s="457">
        <v>674.44</v>
      </c>
      <c r="K184" s="458">
        <v>313.55259122005924</v>
      </c>
      <c r="L184" s="457">
        <v>674.44</v>
      </c>
      <c r="M184" s="459">
        <v>9.4462882319972102E-3</v>
      </c>
      <c r="N184" s="457">
        <v>3319320.6000000006</v>
      </c>
      <c r="O184" s="457">
        <f>M184*N184/100</f>
        <v>313.55259122005924</v>
      </c>
    </row>
    <row r="185" spans="1:15" ht="14.85" customHeight="1">
      <c r="A185" s="529"/>
      <c r="B185" s="460" t="s">
        <v>374</v>
      </c>
      <c r="C185" s="454"/>
      <c r="D185" s="455"/>
      <c r="E185" s="454"/>
      <c r="F185" s="455"/>
      <c r="G185" s="454" t="s">
        <v>1030</v>
      </c>
      <c r="H185" s="455" t="s">
        <v>1030</v>
      </c>
      <c r="I185" s="470">
        <v>1</v>
      </c>
      <c r="J185" s="471">
        <v>443</v>
      </c>
      <c r="K185" s="463">
        <v>443</v>
      </c>
      <c r="L185" s="471" t="s">
        <v>1030</v>
      </c>
      <c r="M185" s="459">
        <v>0</v>
      </c>
      <c r="N185" s="457">
        <v>3319320.6000000006</v>
      </c>
      <c r="O185" s="457">
        <f>J185</f>
        <v>443</v>
      </c>
    </row>
    <row r="186" spans="1:15" ht="14.85" customHeight="1">
      <c r="A186" s="530"/>
      <c r="B186" s="453" t="s">
        <v>169</v>
      </c>
      <c r="C186" s="454">
        <v>0</v>
      </c>
      <c r="D186" s="455">
        <v>0</v>
      </c>
      <c r="E186" s="454">
        <v>127</v>
      </c>
      <c r="F186" s="455">
        <v>67548.430000000008</v>
      </c>
      <c r="G186" s="454">
        <v>127</v>
      </c>
      <c r="H186" s="455">
        <v>67548.430000000008</v>
      </c>
      <c r="I186" s="456">
        <v>47</v>
      </c>
      <c r="J186" s="457">
        <v>25462.830000000005</v>
      </c>
      <c r="K186" s="458">
        <v>11837.874868477345</v>
      </c>
      <c r="L186" s="457">
        <v>25462.830000000005</v>
      </c>
      <c r="M186" s="459">
        <v>0.35663547740695323</v>
      </c>
      <c r="N186" s="457">
        <v>3319320.6000000006</v>
      </c>
      <c r="O186" s="457">
        <f>M186*N186/100</f>
        <v>11837.874868477345</v>
      </c>
    </row>
    <row r="187" spans="1:15" ht="14.85" customHeight="1">
      <c r="A187" s="530"/>
      <c r="B187" s="453" t="s">
        <v>170</v>
      </c>
      <c r="C187" s="454">
        <v>0</v>
      </c>
      <c r="D187" s="455">
        <v>0</v>
      </c>
      <c r="E187" s="454">
        <v>76</v>
      </c>
      <c r="F187" s="455">
        <v>69317.239999999991</v>
      </c>
      <c r="G187" s="454">
        <v>76</v>
      </c>
      <c r="H187" s="455">
        <v>69317.239999999991</v>
      </c>
      <c r="I187" s="456">
        <v>0</v>
      </c>
      <c r="J187" s="457">
        <v>0</v>
      </c>
      <c r="K187" s="458">
        <v>0</v>
      </c>
      <c r="L187" s="457">
        <v>0</v>
      </c>
      <c r="M187" s="459">
        <v>0</v>
      </c>
      <c r="N187" s="457">
        <v>3319320.6000000006</v>
      </c>
      <c r="O187" s="457">
        <f>M187*N187/100</f>
        <v>0</v>
      </c>
    </row>
    <row r="188" spans="1:15" ht="14.85" customHeight="1">
      <c r="A188" s="530"/>
      <c r="B188" s="453" t="s">
        <v>171</v>
      </c>
      <c r="C188" s="454">
        <v>0</v>
      </c>
      <c r="D188" s="455">
        <v>0</v>
      </c>
      <c r="E188" s="454">
        <v>143</v>
      </c>
      <c r="F188" s="455">
        <v>118807.47000000003</v>
      </c>
      <c r="G188" s="454">
        <v>143</v>
      </c>
      <c r="H188" s="455">
        <v>118807.47000000003</v>
      </c>
      <c r="I188" s="456">
        <v>8</v>
      </c>
      <c r="J188" s="457">
        <v>8577.18</v>
      </c>
      <c r="K188" s="458">
        <v>3987.600104324873</v>
      </c>
      <c r="L188" s="457">
        <v>8577.18</v>
      </c>
      <c r="M188" s="459">
        <v>0.12013302072493004</v>
      </c>
      <c r="N188" s="457">
        <v>3319320.6000000006</v>
      </c>
      <c r="O188" s="457">
        <f>M188*N188/100</f>
        <v>3987.600104324873</v>
      </c>
    </row>
    <row r="189" spans="1:15" ht="14.85" customHeight="1">
      <c r="A189" s="529"/>
      <c r="B189" s="453" t="s">
        <v>172</v>
      </c>
      <c r="C189" s="454">
        <v>25</v>
      </c>
      <c r="D189" s="455">
        <v>16075</v>
      </c>
      <c r="E189" s="454">
        <v>70</v>
      </c>
      <c r="F189" s="455">
        <v>68375.520000000004</v>
      </c>
      <c r="G189" s="454">
        <v>95</v>
      </c>
      <c r="H189" s="455">
        <v>84450.52</v>
      </c>
      <c r="I189" s="456">
        <v>0</v>
      </c>
      <c r="J189" s="457">
        <v>0</v>
      </c>
      <c r="K189" s="458">
        <v>0</v>
      </c>
      <c r="L189" s="457">
        <v>0</v>
      </c>
      <c r="M189" s="459">
        <v>0</v>
      </c>
      <c r="N189" s="457">
        <v>3319320.6000000006</v>
      </c>
      <c r="O189" s="457">
        <f>M189*N189/100</f>
        <v>0</v>
      </c>
    </row>
    <row r="190" spans="1:15" ht="14.85" customHeight="1">
      <c r="A190" s="529"/>
      <c r="B190" s="460" t="s">
        <v>375</v>
      </c>
      <c r="C190" s="454"/>
      <c r="D190" s="455"/>
      <c r="E190" s="454"/>
      <c r="F190" s="455"/>
      <c r="G190" s="454" t="s">
        <v>1030</v>
      </c>
      <c r="H190" s="455" t="s">
        <v>1030</v>
      </c>
      <c r="I190" s="470">
        <v>16</v>
      </c>
      <c r="J190" s="471">
        <v>14478.449999999999</v>
      </c>
      <c r="K190" s="463">
        <v>14478.449999999999</v>
      </c>
      <c r="L190" s="471" t="s">
        <v>1030</v>
      </c>
      <c r="M190" s="459">
        <v>0</v>
      </c>
      <c r="N190" s="457">
        <v>3319320.6000000006</v>
      </c>
      <c r="O190" s="457">
        <f>J190</f>
        <v>14478.449999999999</v>
      </c>
    </row>
    <row r="191" spans="1:15" ht="14.85" customHeight="1">
      <c r="A191" s="529"/>
      <c r="B191" s="453" t="s">
        <v>173</v>
      </c>
      <c r="C191" s="454">
        <v>2</v>
      </c>
      <c r="D191" s="455">
        <v>1286</v>
      </c>
      <c r="E191" s="454">
        <v>0</v>
      </c>
      <c r="F191" s="455">
        <v>0</v>
      </c>
      <c r="G191" s="454">
        <v>2</v>
      </c>
      <c r="H191" s="455">
        <v>1286</v>
      </c>
      <c r="I191" s="456">
        <v>20</v>
      </c>
      <c r="J191" s="457">
        <v>23926.52</v>
      </c>
      <c r="K191" s="458">
        <v>11123.631968564396</v>
      </c>
      <c r="L191" s="457">
        <v>23926.52</v>
      </c>
      <c r="M191" s="459">
        <v>0.33511773368816478</v>
      </c>
      <c r="N191" s="457">
        <v>3319320.6000000006</v>
      </c>
      <c r="O191" s="457">
        <f>M191*N191/100</f>
        <v>11123.631968564396</v>
      </c>
    </row>
    <row r="192" spans="1:15" ht="14.85" customHeight="1">
      <c r="A192" s="529"/>
      <c r="B192" s="453" t="s">
        <v>174</v>
      </c>
      <c r="C192" s="454">
        <v>0</v>
      </c>
      <c r="D192" s="455">
        <v>0</v>
      </c>
      <c r="E192" s="454">
        <v>31</v>
      </c>
      <c r="F192" s="455">
        <v>28625.079999999998</v>
      </c>
      <c r="G192" s="454">
        <v>31</v>
      </c>
      <c r="H192" s="455">
        <v>28625.079999999998</v>
      </c>
      <c r="I192" s="456">
        <v>0</v>
      </c>
      <c r="J192" s="457">
        <v>0</v>
      </c>
      <c r="K192" s="458">
        <v>0</v>
      </c>
      <c r="L192" s="457">
        <v>0</v>
      </c>
      <c r="M192" s="459">
        <v>0</v>
      </c>
      <c r="N192" s="457">
        <v>3319320.6000000006</v>
      </c>
      <c r="O192" s="457">
        <f>M192*N192/100</f>
        <v>0</v>
      </c>
    </row>
    <row r="193" spans="1:15" ht="14.25" customHeight="1">
      <c r="A193" s="531" t="s">
        <v>175</v>
      </c>
      <c r="B193" s="531"/>
      <c r="C193" s="465">
        <v>38</v>
      </c>
      <c r="D193" s="466">
        <v>24434</v>
      </c>
      <c r="E193" s="465">
        <v>486</v>
      </c>
      <c r="F193" s="466">
        <v>377744.02000000008</v>
      </c>
      <c r="G193" s="465">
        <v>524</v>
      </c>
      <c r="H193" s="466">
        <v>402178.02</v>
      </c>
      <c r="I193" s="467">
        <f>SUM(I182:I192)</f>
        <v>133</v>
      </c>
      <c r="J193" s="466">
        <f>SUM(J182:J192)</f>
        <v>112757.05000000002</v>
      </c>
      <c r="K193" s="466">
        <v>81378.739532586682</v>
      </c>
      <c r="L193" s="466">
        <f>SUM(L182:L192)</f>
        <v>58640.97</v>
      </c>
      <c r="M193" s="468">
        <v>0.82133252005204527</v>
      </c>
      <c r="N193" s="469">
        <v>3319320.6000000006</v>
      </c>
      <c r="O193" s="466">
        <f>SUM(O182:O192)</f>
        <v>81378.739532586682</v>
      </c>
    </row>
    <row r="194" spans="1:15" ht="14.85" customHeight="1">
      <c r="A194" s="529" t="s">
        <v>176</v>
      </c>
      <c r="B194" s="453" t="s">
        <v>177</v>
      </c>
      <c r="C194" s="454">
        <v>1</v>
      </c>
      <c r="D194" s="455">
        <v>966.74</v>
      </c>
      <c r="E194" s="454">
        <v>0</v>
      </c>
      <c r="F194" s="455">
        <v>0</v>
      </c>
      <c r="G194" s="454">
        <v>1</v>
      </c>
      <c r="H194" s="455">
        <v>966.74</v>
      </c>
      <c r="I194" s="456">
        <v>0</v>
      </c>
      <c r="J194" s="457">
        <v>0</v>
      </c>
      <c r="K194" s="458">
        <v>0</v>
      </c>
      <c r="L194" s="457">
        <v>0</v>
      </c>
      <c r="M194" s="459">
        <v>0</v>
      </c>
      <c r="N194" s="457">
        <v>3319320.6000000006</v>
      </c>
      <c r="O194" s="457">
        <f>M194*N194/100</f>
        <v>0</v>
      </c>
    </row>
    <row r="195" spans="1:15" ht="14.85" customHeight="1">
      <c r="A195" s="529"/>
      <c r="B195" s="453" t="s">
        <v>178</v>
      </c>
      <c r="C195" s="454">
        <v>7</v>
      </c>
      <c r="D195" s="455">
        <v>4501</v>
      </c>
      <c r="E195" s="454">
        <v>0</v>
      </c>
      <c r="F195" s="455">
        <v>0</v>
      </c>
      <c r="G195" s="454">
        <v>7</v>
      </c>
      <c r="H195" s="455">
        <v>4501</v>
      </c>
      <c r="I195" s="456">
        <v>5</v>
      </c>
      <c r="J195" s="457">
        <v>4595.04</v>
      </c>
      <c r="K195" s="458">
        <v>2136.271126801229</v>
      </c>
      <c r="L195" s="457">
        <v>4595.04</v>
      </c>
      <c r="M195" s="459">
        <v>6.4358686135989052E-2</v>
      </c>
      <c r="N195" s="457">
        <v>3319320.6000000006</v>
      </c>
      <c r="O195" s="457">
        <f>M195*N195/100</f>
        <v>2136.271126801229</v>
      </c>
    </row>
    <row r="196" spans="1:15" ht="14.85" customHeight="1">
      <c r="A196" s="529"/>
      <c r="B196" s="460" t="s">
        <v>376</v>
      </c>
      <c r="C196" s="454"/>
      <c r="D196" s="455"/>
      <c r="E196" s="454"/>
      <c r="F196" s="455"/>
      <c r="G196" s="454" t="s">
        <v>1030</v>
      </c>
      <c r="H196" s="455" t="s">
        <v>1030</v>
      </c>
      <c r="I196" s="470">
        <v>9</v>
      </c>
      <c r="J196" s="471">
        <v>12029.939999999999</v>
      </c>
      <c r="K196" s="463">
        <v>12029.939999999999</v>
      </c>
      <c r="L196" s="471" t="s">
        <v>1030</v>
      </c>
      <c r="M196" s="459">
        <v>0</v>
      </c>
      <c r="N196" s="457">
        <v>3319320.6000000006</v>
      </c>
      <c r="O196" s="471">
        <v>12029.939999999999</v>
      </c>
    </row>
    <row r="197" spans="1:15" ht="14.85" customHeight="1">
      <c r="A197" s="530"/>
      <c r="B197" s="453" t="s">
        <v>179</v>
      </c>
      <c r="C197" s="454">
        <v>14</v>
      </c>
      <c r="D197" s="455">
        <v>12073.310000000001</v>
      </c>
      <c r="E197" s="454">
        <v>0</v>
      </c>
      <c r="F197" s="455">
        <v>0</v>
      </c>
      <c r="G197" s="454">
        <v>14</v>
      </c>
      <c r="H197" s="455">
        <v>12073.310000000001</v>
      </c>
      <c r="I197" s="456">
        <v>21</v>
      </c>
      <c r="J197" s="457">
        <v>10519.36</v>
      </c>
      <c r="K197" s="458">
        <v>4890.5352380888471</v>
      </c>
      <c r="L197" s="457">
        <v>10519.36</v>
      </c>
      <c r="M197" s="459">
        <v>0.14733542876481548</v>
      </c>
      <c r="N197" s="457">
        <v>3319320.6000000006</v>
      </c>
      <c r="O197" s="457">
        <f>M197*N197/100</f>
        <v>4890.5352380888471</v>
      </c>
    </row>
    <row r="198" spans="1:15" ht="14.85" customHeight="1">
      <c r="A198" s="530"/>
      <c r="B198" s="460" t="s">
        <v>377</v>
      </c>
      <c r="C198" s="454"/>
      <c r="D198" s="455"/>
      <c r="E198" s="454"/>
      <c r="F198" s="455"/>
      <c r="G198" s="454" t="s">
        <v>1030</v>
      </c>
      <c r="H198" s="455" t="s">
        <v>1030</v>
      </c>
      <c r="I198" s="470">
        <v>2</v>
      </c>
      <c r="J198" s="471">
        <v>678.04</v>
      </c>
      <c r="K198" s="463">
        <v>678.04</v>
      </c>
      <c r="L198" s="471" t="s">
        <v>1030</v>
      </c>
      <c r="M198" s="459">
        <v>0</v>
      </c>
      <c r="N198" s="457">
        <v>3319320.6000000006</v>
      </c>
      <c r="O198" s="471">
        <v>678.04</v>
      </c>
    </row>
    <row r="199" spans="1:15" ht="14.85" customHeight="1">
      <c r="A199" s="530"/>
      <c r="B199" s="453" t="s">
        <v>180</v>
      </c>
      <c r="C199" s="454">
        <v>3</v>
      </c>
      <c r="D199" s="455">
        <v>1929</v>
      </c>
      <c r="E199" s="454">
        <v>47</v>
      </c>
      <c r="F199" s="455">
        <v>48407.34</v>
      </c>
      <c r="G199" s="454">
        <v>50</v>
      </c>
      <c r="H199" s="455">
        <v>50336.34</v>
      </c>
      <c r="I199" s="456">
        <v>59</v>
      </c>
      <c r="J199" s="457">
        <v>59155.189999999988</v>
      </c>
      <c r="K199" s="458">
        <v>27501.724554615575</v>
      </c>
      <c r="L199" s="457">
        <v>59155.189999999988</v>
      </c>
      <c r="M199" s="459">
        <v>0.82853474758104328</v>
      </c>
      <c r="N199" s="457">
        <v>3319320.6000000006</v>
      </c>
      <c r="O199" s="457">
        <f>M199*N199/100</f>
        <v>27501.724554615575</v>
      </c>
    </row>
    <row r="200" spans="1:15" ht="14.85" customHeight="1">
      <c r="A200" s="530"/>
      <c r="B200" s="453" t="s">
        <v>181</v>
      </c>
      <c r="C200" s="454">
        <v>0</v>
      </c>
      <c r="D200" s="455">
        <v>0</v>
      </c>
      <c r="E200" s="454">
        <v>1</v>
      </c>
      <c r="F200" s="455">
        <v>920.16000000000008</v>
      </c>
      <c r="G200" s="454">
        <v>1</v>
      </c>
      <c r="H200" s="455">
        <v>920.16000000000008</v>
      </c>
      <c r="I200" s="456">
        <v>1</v>
      </c>
      <c r="J200" s="457">
        <v>1057.8800000000001</v>
      </c>
      <c r="K200" s="458">
        <v>491.81693731077081</v>
      </c>
      <c r="L200" s="457">
        <v>1057.8800000000001</v>
      </c>
      <c r="M200" s="459">
        <v>1.4816795259571212E-2</v>
      </c>
      <c r="N200" s="457">
        <v>3319320.6000000006</v>
      </c>
      <c r="O200" s="457">
        <f>M200*N200/100</f>
        <v>491.81693731077081</v>
      </c>
    </row>
    <row r="201" spans="1:15" ht="14.85" customHeight="1">
      <c r="A201" s="529"/>
      <c r="B201" s="460" t="s">
        <v>378</v>
      </c>
      <c r="C201" s="454"/>
      <c r="D201" s="455"/>
      <c r="E201" s="454"/>
      <c r="F201" s="455"/>
      <c r="G201" s="454" t="s">
        <v>1030</v>
      </c>
      <c r="H201" s="455" t="s">
        <v>1030</v>
      </c>
      <c r="I201" s="470">
        <v>2</v>
      </c>
      <c r="J201" s="471">
        <v>2159.08</v>
      </c>
      <c r="K201" s="463">
        <v>2159.08</v>
      </c>
      <c r="L201" s="471" t="s">
        <v>1030</v>
      </c>
      <c r="M201" s="459">
        <v>0</v>
      </c>
      <c r="N201" s="457">
        <v>3319320.6000000006</v>
      </c>
      <c r="O201" s="471">
        <v>2159.08</v>
      </c>
    </row>
    <row r="202" spans="1:15" ht="14.85" customHeight="1">
      <c r="A202" s="529"/>
      <c r="B202" s="460" t="s">
        <v>379</v>
      </c>
      <c r="C202" s="454"/>
      <c r="D202" s="455"/>
      <c r="E202" s="454"/>
      <c r="F202" s="455"/>
      <c r="G202" s="454" t="s">
        <v>1030</v>
      </c>
      <c r="H202" s="455" t="s">
        <v>1030</v>
      </c>
      <c r="I202" s="470">
        <v>2</v>
      </c>
      <c r="J202" s="471">
        <v>450.07000000000005</v>
      </c>
      <c r="K202" s="463">
        <v>450.07000000000005</v>
      </c>
      <c r="L202" s="471" t="s">
        <v>1030</v>
      </c>
      <c r="M202" s="459">
        <v>0</v>
      </c>
      <c r="N202" s="457">
        <v>3319320.6000000006</v>
      </c>
      <c r="O202" s="471">
        <v>450.07000000000005</v>
      </c>
    </row>
    <row r="203" spans="1:15" ht="14.85" customHeight="1">
      <c r="A203" s="529"/>
      <c r="B203" s="453" t="s">
        <v>182</v>
      </c>
      <c r="C203" s="454">
        <v>0</v>
      </c>
      <c r="D203" s="455">
        <v>0</v>
      </c>
      <c r="E203" s="454">
        <v>27</v>
      </c>
      <c r="F203" s="455">
        <v>23152.129999999997</v>
      </c>
      <c r="G203" s="454">
        <v>27</v>
      </c>
      <c r="H203" s="455">
        <v>23152.129999999997</v>
      </c>
      <c r="I203" s="456">
        <v>0</v>
      </c>
      <c r="J203" s="457">
        <v>0</v>
      </c>
      <c r="K203" s="458">
        <v>0</v>
      </c>
      <c r="L203" s="457">
        <v>0</v>
      </c>
      <c r="M203" s="459">
        <v>0</v>
      </c>
      <c r="N203" s="457">
        <v>3319320.6000000006</v>
      </c>
      <c r="O203" s="457">
        <f>M203*N203/100</f>
        <v>0</v>
      </c>
    </row>
    <row r="204" spans="1:15" ht="14.85" customHeight="1">
      <c r="A204" s="529"/>
      <c r="B204" s="453" t="s">
        <v>183</v>
      </c>
      <c r="C204" s="454">
        <v>2</v>
      </c>
      <c r="D204" s="455">
        <v>3072.44</v>
      </c>
      <c r="E204" s="454">
        <v>0</v>
      </c>
      <c r="F204" s="455">
        <v>0</v>
      </c>
      <c r="G204" s="454">
        <v>2</v>
      </c>
      <c r="H204" s="455">
        <v>3072.44</v>
      </c>
      <c r="I204" s="456">
        <v>0</v>
      </c>
      <c r="J204" s="457">
        <v>0</v>
      </c>
      <c r="K204" s="458">
        <v>0</v>
      </c>
      <c r="L204" s="457">
        <v>0</v>
      </c>
      <c r="M204" s="459">
        <v>0</v>
      </c>
      <c r="N204" s="457">
        <v>3319320.6000000006</v>
      </c>
      <c r="O204" s="457">
        <f>M204*N204/100</f>
        <v>0</v>
      </c>
    </row>
    <row r="205" spans="1:15" ht="14.85" customHeight="1">
      <c r="A205" s="531" t="s">
        <v>184</v>
      </c>
      <c r="B205" s="531"/>
      <c r="C205" s="465">
        <v>27</v>
      </c>
      <c r="D205" s="466">
        <v>22542.49</v>
      </c>
      <c r="E205" s="465">
        <v>75</v>
      </c>
      <c r="F205" s="466">
        <v>72479.63</v>
      </c>
      <c r="G205" s="465">
        <v>102</v>
      </c>
      <c r="H205" s="466">
        <v>95022.12</v>
      </c>
      <c r="I205" s="467">
        <f>SUM(I194:I204)</f>
        <v>101</v>
      </c>
      <c r="J205" s="466">
        <f>SUM(J194:J204)</f>
        <v>90644.6</v>
      </c>
      <c r="K205" s="466">
        <v>50337.477856816426</v>
      </c>
      <c r="L205" s="466">
        <f>SUM(L194:L204)</f>
        <v>75327.47</v>
      </c>
      <c r="M205" s="468">
        <v>1.0550456577414193</v>
      </c>
      <c r="N205" s="469">
        <v>3319320.6000000006</v>
      </c>
      <c r="O205" s="466">
        <f>SUM(O194:O204)</f>
        <v>50337.477856816426</v>
      </c>
    </row>
    <row r="206" spans="1:15" ht="14.85" customHeight="1">
      <c r="A206" s="529" t="s">
        <v>185</v>
      </c>
      <c r="B206" s="453" t="s">
        <v>186</v>
      </c>
      <c r="C206" s="454">
        <v>1</v>
      </c>
      <c r="D206" s="455">
        <v>5080.2800000000007</v>
      </c>
      <c r="E206" s="454">
        <v>0</v>
      </c>
      <c r="F206" s="455">
        <v>0</v>
      </c>
      <c r="G206" s="454">
        <v>1</v>
      </c>
      <c r="H206" s="455">
        <v>5080.2800000000007</v>
      </c>
      <c r="I206" s="456">
        <v>20</v>
      </c>
      <c r="J206" s="457">
        <v>15955.550000000001</v>
      </c>
      <c r="K206" s="458">
        <v>7417.8637786033087</v>
      </c>
      <c r="L206" s="457">
        <v>15955.550000000001</v>
      </c>
      <c r="M206" s="459">
        <v>0.223475363560944</v>
      </c>
      <c r="N206" s="457">
        <v>3319320.6000000006</v>
      </c>
      <c r="O206" s="457">
        <f>M206*N206/100</f>
        <v>7417.8637786033087</v>
      </c>
    </row>
    <row r="207" spans="1:15" ht="14.85" customHeight="1">
      <c r="A207" s="529"/>
      <c r="B207" s="453" t="s">
        <v>187</v>
      </c>
      <c r="C207" s="454">
        <v>2</v>
      </c>
      <c r="D207" s="455">
        <v>1563.16</v>
      </c>
      <c r="E207" s="454">
        <v>0</v>
      </c>
      <c r="F207" s="455">
        <v>0</v>
      </c>
      <c r="G207" s="454">
        <v>2</v>
      </c>
      <c r="H207" s="455">
        <v>1563.16</v>
      </c>
      <c r="I207" s="456">
        <v>0</v>
      </c>
      <c r="J207" s="457">
        <v>0</v>
      </c>
      <c r="K207" s="458">
        <v>0</v>
      </c>
      <c r="L207" s="457">
        <v>0</v>
      </c>
      <c r="M207" s="459">
        <v>0</v>
      </c>
      <c r="N207" s="457">
        <v>3319320.6000000006</v>
      </c>
      <c r="O207" s="457">
        <f>M207*N207/100</f>
        <v>0</v>
      </c>
    </row>
    <row r="208" spans="1:15" ht="14.85" customHeight="1">
      <c r="A208" s="529"/>
      <c r="B208" s="460" t="s">
        <v>380</v>
      </c>
      <c r="C208" s="454"/>
      <c r="D208" s="455"/>
      <c r="E208" s="454"/>
      <c r="F208" s="455"/>
      <c r="G208" s="454" t="s">
        <v>1030</v>
      </c>
      <c r="H208" s="455" t="s">
        <v>1030</v>
      </c>
      <c r="I208" s="470">
        <v>1</v>
      </c>
      <c r="J208" s="471">
        <v>438.24</v>
      </c>
      <c r="K208" s="463">
        <v>438.24</v>
      </c>
      <c r="L208" s="471" t="s">
        <v>1030</v>
      </c>
      <c r="M208" s="459">
        <v>0</v>
      </c>
      <c r="N208" s="457">
        <v>3319320.6000000006</v>
      </c>
      <c r="O208" s="471">
        <v>438.24</v>
      </c>
    </row>
    <row r="209" spans="1:15" ht="14.85" customHeight="1">
      <c r="A209" s="529"/>
      <c r="B209" s="453" t="s">
        <v>188</v>
      </c>
      <c r="C209" s="454">
        <v>0</v>
      </c>
      <c r="D209" s="455">
        <v>0</v>
      </c>
      <c r="E209" s="454">
        <v>1</v>
      </c>
      <c r="F209" s="455">
        <v>1514.26</v>
      </c>
      <c r="G209" s="454">
        <v>1</v>
      </c>
      <c r="H209" s="455">
        <v>1514.26</v>
      </c>
      <c r="I209" s="456">
        <v>5</v>
      </c>
      <c r="J209" s="457">
        <v>4118.5</v>
      </c>
      <c r="K209" s="458">
        <v>1914.7238404303034</v>
      </c>
      <c r="L209" s="457">
        <v>4118.5</v>
      </c>
      <c r="M209" s="459">
        <v>5.7684209245419171E-2</v>
      </c>
      <c r="N209" s="457">
        <v>3319320.6000000006</v>
      </c>
      <c r="O209" s="457">
        <f>M209*N209/100</f>
        <v>1914.7238404303034</v>
      </c>
    </row>
    <row r="210" spans="1:15" ht="14.85" customHeight="1">
      <c r="A210" s="529"/>
      <c r="B210" s="453" t="s">
        <v>189</v>
      </c>
      <c r="C210" s="454">
        <v>16</v>
      </c>
      <c r="D210" s="455">
        <v>10288</v>
      </c>
      <c r="E210" s="454">
        <v>0</v>
      </c>
      <c r="F210" s="455">
        <v>0</v>
      </c>
      <c r="G210" s="454">
        <v>16</v>
      </c>
      <c r="H210" s="455">
        <v>10288</v>
      </c>
      <c r="I210" s="456">
        <v>0</v>
      </c>
      <c r="J210" s="457">
        <v>0</v>
      </c>
      <c r="K210" s="458">
        <v>0</v>
      </c>
      <c r="L210" s="457">
        <v>0</v>
      </c>
      <c r="M210" s="459">
        <v>0</v>
      </c>
      <c r="N210" s="457">
        <v>3319320.6000000006</v>
      </c>
      <c r="O210" s="457">
        <f>M210*N210/100</f>
        <v>0</v>
      </c>
    </row>
    <row r="211" spans="1:15" ht="14.85" customHeight="1">
      <c r="A211" s="529"/>
      <c r="B211" s="453" t="s">
        <v>190</v>
      </c>
      <c r="C211" s="454">
        <v>25</v>
      </c>
      <c r="D211" s="455">
        <v>15534.78</v>
      </c>
      <c r="E211" s="454">
        <v>32</v>
      </c>
      <c r="F211" s="455">
        <v>29896.790000000005</v>
      </c>
      <c r="G211" s="454">
        <v>57</v>
      </c>
      <c r="H211" s="455">
        <v>45431.570000000007</v>
      </c>
      <c r="I211" s="456">
        <v>0</v>
      </c>
      <c r="J211" s="457">
        <v>0</v>
      </c>
      <c r="K211" s="458">
        <v>0</v>
      </c>
      <c r="L211" s="457">
        <v>0</v>
      </c>
      <c r="M211" s="459">
        <v>0</v>
      </c>
      <c r="N211" s="457">
        <v>3319320.6000000006</v>
      </c>
      <c r="O211" s="457">
        <f>M211*N211/100</f>
        <v>0</v>
      </c>
    </row>
    <row r="212" spans="1:15" ht="14.85" customHeight="1">
      <c r="A212" s="529"/>
      <c r="B212" s="453" t="s">
        <v>191</v>
      </c>
      <c r="C212" s="454">
        <v>3</v>
      </c>
      <c r="D212" s="455">
        <v>15240.840000000002</v>
      </c>
      <c r="E212" s="454">
        <v>1</v>
      </c>
      <c r="F212" s="455">
        <v>549.72</v>
      </c>
      <c r="G212" s="454">
        <v>4</v>
      </c>
      <c r="H212" s="455">
        <v>15790.560000000001</v>
      </c>
      <c r="I212" s="456">
        <v>0</v>
      </c>
      <c r="J212" s="457">
        <v>0</v>
      </c>
      <c r="K212" s="458">
        <v>0</v>
      </c>
      <c r="L212" s="457">
        <v>0</v>
      </c>
      <c r="M212" s="459">
        <v>0</v>
      </c>
      <c r="N212" s="457">
        <v>3319320.6000000006</v>
      </c>
      <c r="O212" s="457">
        <f>M212*N212/100</f>
        <v>0</v>
      </c>
    </row>
    <row r="213" spans="1:15" ht="14.85" customHeight="1">
      <c r="A213" s="530"/>
      <c r="B213" s="460" t="s">
        <v>381</v>
      </c>
      <c r="C213" s="454"/>
      <c r="D213" s="455"/>
      <c r="E213" s="454"/>
      <c r="F213" s="455"/>
      <c r="G213" s="454" t="s">
        <v>1030</v>
      </c>
      <c r="H213" s="455" t="s">
        <v>1030</v>
      </c>
      <c r="I213" s="470">
        <v>28</v>
      </c>
      <c r="J213" s="471">
        <v>28095.82</v>
      </c>
      <c r="K213" s="463">
        <v>28095.82</v>
      </c>
      <c r="L213" s="471" t="s">
        <v>1030</v>
      </c>
      <c r="M213" s="459">
        <v>0</v>
      </c>
      <c r="N213" s="457">
        <v>3319320.6000000006</v>
      </c>
      <c r="O213" s="471">
        <v>28095.82</v>
      </c>
    </row>
    <row r="214" spans="1:15" ht="14.85" customHeight="1">
      <c r="A214" s="530"/>
      <c r="B214" s="460" t="s">
        <v>382</v>
      </c>
      <c r="C214" s="454"/>
      <c r="D214" s="455"/>
      <c r="E214" s="454"/>
      <c r="F214" s="455"/>
      <c r="G214" s="454" t="s">
        <v>1030</v>
      </c>
      <c r="H214" s="455" t="s">
        <v>1030</v>
      </c>
      <c r="I214" s="470">
        <v>3</v>
      </c>
      <c r="J214" s="471">
        <v>3292.94</v>
      </c>
      <c r="K214" s="463">
        <v>3292.94</v>
      </c>
      <c r="L214" s="471" t="s">
        <v>1030</v>
      </c>
      <c r="M214" s="459">
        <v>0</v>
      </c>
      <c r="N214" s="457">
        <v>3319320.6000000006</v>
      </c>
      <c r="O214" s="471">
        <v>3292.94</v>
      </c>
    </row>
    <row r="215" spans="1:15" ht="14.85" customHeight="1">
      <c r="A215" s="530"/>
      <c r="B215" s="453" t="s">
        <v>192</v>
      </c>
      <c r="C215" s="454">
        <v>0</v>
      </c>
      <c r="D215" s="455">
        <v>0</v>
      </c>
      <c r="E215" s="454">
        <v>72</v>
      </c>
      <c r="F215" s="455">
        <v>52975.65</v>
      </c>
      <c r="G215" s="454">
        <v>72</v>
      </c>
      <c r="H215" s="455">
        <v>52975.65</v>
      </c>
      <c r="I215" s="456">
        <v>24</v>
      </c>
      <c r="J215" s="457">
        <v>24278.959999999999</v>
      </c>
      <c r="K215" s="458">
        <v>11287.48416483033</v>
      </c>
      <c r="L215" s="457">
        <v>24278.959999999999</v>
      </c>
      <c r="M215" s="459">
        <v>0.34005405096543939</v>
      </c>
      <c r="N215" s="457">
        <v>3319320.6000000006</v>
      </c>
      <c r="O215" s="457">
        <f>M215*N215/100</f>
        <v>11287.48416483033</v>
      </c>
    </row>
    <row r="216" spans="1:15" ht="14.85" customHeight="1">
      <c r="A216" s="530"/>
      <c r="B216" s="453" t="s">
        <v>193</v>
      </c>
      <c r="C216" s="454">
        <v>0</v>
      </c>
      <c r="D216" s="455">
        <v>0</v>
      </c>
      <c r="E216" s="454">
        <v>24</v>
      </c>
      <c r="F216" s="455">
        <v>36656.100000000006</v>
      </c>
      <c r="G216" s="454">
        <v>24</v>
      </c>
      <c r="H216" s="455">
        <v>36656.100000000006</v>
      </c>
      <c r="I216" s="456">
        <v>1</v>
      </c>
      <c r="J216" s="457">
        <v>339.02</v>
      </c>
      <c r="K216" s="458">
        <v>157.61313011598429</v>
      </c>
      <c r="L216" s="457">
        <v>339.02</v>
      </c>
      <c r="M216" s="459">
        <v>4.7483551337579224E-3</v>
      </c>
      <c r="N216" s="457">
        <v>3319320.6000000006</v>
      </c>
      <c r="O216" s="457">
        <f>M216*N216/100</f>
        <v>157.61313011598429</v>
      </c>
    </row>
    <row r="217" spans="1:15" ht="14.85" customHeight="1">
      <c r="A217" s="530"/>
      <c r="B217" s="460" t="s">
        <v>383</v>
      </c>
      <c r="C217" s="454"/>
      <c r="D217" s="455"/>
      <c r="E217" s="454"/>
      <c r="F217" s="455"/>
      <c r="G217" s="454" t="s">
        <v>1030</v>
      </c>
      <c r="H217" s="455" t="s">
        <v>1030</v>
      </c>
      <c r="I217" s="470">
        <v>2</v>
      </c>
      <c r="J217" s="471">
        <v>1191.06</v>
      </c>
      <c r="K217" s="463">
        <v>1191.06</v>
      </c>
      <c r="L217" s="471" t="s">
        <v>1030</v>
      </c>
      <c r="M217" s="459">
        <v>0</v>
      </c>
      <c r="N217" s="457">
        <v>3319320.6000000006</v>
      </c>
      <c r="O217" s="471">
        <v>1191.06</v>
      </c>
    </row>
    <row r="218" spans="1:15" ht="14.85" customHeight="1">
      <c r="A218" s="530"/>
      <c r="B218" s="453" t="s">
        <v>194</v>
      </c>
      <c r="C218" s="454">
        <v>6</v>
      </c>
      <c r="D218" s="455">
        <v>3858</v>
      </c>
      <c r="E218" s="454">
        <v>8</v>
      </c>
      <c r="F218" s="455">
        <v>8922.0299999999988</v>
      </c>
      <c r="G218" s="454">
        <v>14</v>
      </c>
      <c r="H218" s="455">
        <v>12780.029999999999</v>
      </c>
      <c r="I218" s="456">
        <v>42</v>
      </c>
      <c r="J218" s="457">
        <v>41550.699999999997</v>
      </c>
      <c r="K218" s="458">
        <v>19317.255281429501</v>
      </c>
      <c r="L218" s="457">
        <v>41550.699999999997</v>
      </c>
      <c r="M218" s="459">
        <v>0.5819641308956266</v>
      </c>
      <c r="N218" s="457">
        <v>3319320.6000000006</v>
      </c>
      <c r="O218" s="457">
        <f>M218*N218/100</f>
        <v>19317.255281429501</v>
      </c>
    </row>
    <row r="219" spans="1:15" ht="14.85" customHeight="1">
      <c r="A219" s="529"/>
      <c r="B219" s="453" t="s">
        <v>195</v>
      </c>
      <c r="C219" s="454">
        <v>0</v>
      </c>
      <c r="D219" s="455">
        <v>0</v>
      </c>
      <c r="E219" s="454">
        <v>5</v>
      </c>
      <c r="F219" s="455">
        <v>8497.2200000000012</v>
      </c>
      <c r="G219" s="454">
        <v>5</v>
      </c>
      <c r="H219" s="455">
        <v>8497.2200000000012</v>
      </c>
      <c r="I219" s="456">
        <v>4</v>
      </c>
      <c r="J219" s="457">
        <v>5041.96</v>
      </c>
      <c r="K219" s="458">
        <v>2344.0478364686105</v>
      </c>
      <c r="L219" s="457">
        <v>5041.96</v>
      </c>
      <c r="M219" s="459">
        <v>7.0618301723208363E-2</v>
      </c>
      <c r="N219" s="457">
        <v>3319320.6000000006</v>
      </c>
      <c r="O219" s="457">
        <f>M219*N219/100</f>
        <v>2344.0478364686105</v>
      </c>
    </row>
    <row r="220" spans="1:15" ht="14.85" customHeight="1">
      <c r="A220" s="529"/>
      <c r="B220" s="460" t="s">
        <v>384</v>
      </c>
      <c r="C220" s="454"/>
      <c r="D220" s="455"/>
      <c r="E220" s="454"/>
      <c r="F220" s="455"/>
      <c r="G220" s="454" t="s">
        <v>1030</v>
      </c>
      <c r="H220" s="455" t="s">
        <v>1030</v>
      </c>
      <c r="I220" s="470">
        <v>92</v>
      </c>
      <c r="J220" s="471">
        <v>83985.739999999991</v>
      </c>
      <c r="K220" s="463">
        <v>83985.739999999991</v>
      </c>
      <c r="L220" s="471" t="s">
        <v>1030</v>
      </c>
      <c r="M220" s="459">
        <v>0</v>
      </c>
      <c r="N220" s="457">
        <v>3319320.6000000006</v>
      </c>
      <c r="O220" s="471">
        <v>83985.739999999991</v>
      </c>
    </row>
    <row r="221" spans="1:15" ht="14.85" customHeight="1">
      <c r="A221" s="529"/>
      <c r="B221" s="453" t="s">
        <v>196</v>
      </c>
      <c r="C221" s="454">
        <v>2</v>
      </c>
      <c r="D221" s="455">
        <v>845.31999999999994</v>
      </c>
      <c r="E221" s="454">
        <v>24</v>
      </c>
      <c r="F221" s="455">
        <v>33219.79</v>
      </c>
      <c r="G221" s="454">
        <v>26</v>
      </c>
      <c r="H221" s="455">
        <v>34065.11</v>
      </c>
      <c r="I221" s="456">
        <v>235</v>
      </c>
      <c r="J221" s="457">
        <v>262742.00000000012</v>
      </c>
      <c r="K221" s="458">
        <v>122150.87320197621</v>
      </c>
      <c r="L221" s="457">
        <v>262742.00000000012</v>
      </c>
      <c r="M221" s="459">
        <v>3.6799962378438584</v>
      </c>
      <c r="N221" s="457">
        <v>3319320.6000000006</v>
      </c>
      <c r="O221" s="457">
        <f>M221*N221/100</f>
        <v>122150.87320197621</v>
      </c>
    </row>
    <row r="222" spans="1:15" ht="14.85" customHeight="1">
      <c r="A222" s="529"/>
      <c r="B222" s="453" t="s">
        <v>197</v>
      </c>
      <c r="C222" s="454">
        <v>3</v>
      </c>
      <c r="D222" s="455">
        <v>1929</v>
      </c>
      <c r="E222" s="454">
        <v>0</v>
      </c>
      <c r="F222" s="455">
        <v>0</v>
      </c>
      <c r="G222" s="454">
        <v>3</v>
      </c>
      <c r="H222" s="455">
        <v>1929</v>
      </c>
      <c r="I222" s="456">
        <v>0</v>
      </c>
      <c r="J222" s="457">
        <v>0</v>
      </c>
      <c r="K222" s="458">
        <v>0</v>
      </c>
      <c r="L222" s="457">
        <v>0</v>
      </c>
      <c r="M222" s="459">
        <v>0</v>
      </c>
      <c r="N222" s="457">
        <v>3319320.6000000006</v>
      </c>
      <c r="O222" s="457">
        <f>M222*N222/100</f>
        <v>0</v>
      </c>
    </row>
    <row r="223" spans="1:15" ht="14.85" customHeight="1">
      <c r="A223" s="529"/>
      <c r="B223" s="453" t="s">
        <v>198</v>
      </c>
      <c r="C223" s="454">
        <v>1</v>
      </c>
      <c r="D223" s="455">
        <v>643</v>
      </c>
      <c r="E223" s="454">
        <v>5</v>
      </c>
      <c r="F223" s="455">
        <v>6130.079999999999</v>
      </c>
      <c r="G223" s="454">
        <v>6</v>
      </c>
      <c r="H223" s="455">
        <v>6773.079999999999</v>
      </c>
      <c r="I223" s="456">
        <v>0</v>
      </c>
      <c r="J223" s="457">
        <v>0</v>
      </c>
      <c r="K223" s="458">
        <v>0</v>
      </c>
      <c r="L223" s="457">
        <v>0</v>
      </c>
      <c r="M223" s="459">
        <v>0</v>
      </c>
      <c r="N223" s="457">
        <v>3319320.6000000006</v>
      </c>
      <c r="O223" s="457">
        <f>M223*N223/100</f>
        <v>0</v>
      </c>
    </row>
    <row r="224" spans="1:15" ht="14.85" customHeight="1">
      <c r="A224" s="529"/>
      <c r="B224" s="453" t="s">
        <v>199</v>
      </c>
      <c r="C224" s="454">
        <v>0</v>
      </c>
      <c r="D224" s="455">
        <v>0</v>
      </c>
      <c r="E224" s="454">
        <v>142</v>
      </c>
      <c r="F224" s="455">
        <v>141963.78</v>
      </c>
      <c r="G224" s="454">
        <v>142</v>
      </c>
      <c r="H224" s="455">
        <v>141963.78</v>
      </c>
      <c r="I224" s="456">
        <v>3</v>
      </c>
      <c r="J224" s="457">
        <v>2886.58</v>
      </c>
      <c r="K224" s="458">
        <v>1341.9943045548875</v>
      </c>
      <c r="L224" s="457">
        <v>2886.58</v>
      </c>
      <c r="M224" s="459">
        <v>4.0429788690941375E-2</v>
      </c>
      <c r="N224" s="457">
        <v>3319320.6000000006</v>
      </c>
      <c r="O224" s="457">
        <f>M224*N224/100</f>
        <v>1341.9943045548875</v>
      </c>
    </row>
    <row r="225" spans="1:15" ht="14.85" customHeight="1">
      <c r="A225" s="529"/>
      <c r="B225" s="460" t="s">
        <v>385</v>
      </c>
      <c r="C225" s="454"/>
      <c r="D225" s="455"/>
      <c r="E225" s="454"/>
      <c r="F225" s="455"/>
      <c r="G225" s="454" t="s">
        <v>1030</v>
      </c>
      <c r="H225" s="455" t="s">
        <v>1030</v>
      </c>
      <c r="I225" s="470">
        <v>76</v>
      </c>
      <c r="J225" s="471">
        <v>47949.620000000017</v>
      </c>
      <c r="K225" s="463">
        <v>47949.620000000017</v>
      </c>
      <c r="L225" s="471" t="s">
        <v>1030</v>
      </c>
      <c r="M225" s="459">
        <v>0</v>
      </c>
      <c r="N225" s="457">
        <v>3319320.6000000006</v>
      </c>
      <c r="O225" s="471">
        <v>47949.620000000017</v>
      </c>
    </row>
    <row r="226" spans="1:15" ht="14.85" customHeight="1">
      <c r="A226" s="529"/>
      <c r="B226" s="453" t="s">
        <v>200</v>
      </c>
      <c r="C226" s="454">
        <v>0</v>
      </c>
      <c r="D226" s="455">
        <v>0</v>
      </c>
      <c r="E226" s="454">
        <v>7</v>
      </c>
      <c r="F226" s="455">
        <v>4473.62</v>
      </c>
      <c r="G226" s="454">
        <v>7</v>
      </c>
      <c r="H226" s="455">
        <v>4473.62</v>
      </c>
      <c r="I226" s="456">
        <v>16</v>
      </c>
      <c r="J226" s="457">
        <v>6703.1299999999992</v>
      </c>
      <c r="K226" s="458">
        <v>3116.3391566112855</v>
      </c>
      <c r="L226" s="457">
        <v>6703.1299999999992</v>
      </c>
      <c r="M226" s="459">
        <v>9.3884849707234805E-2</v>
      </c>
      <c r="N226" s="457">
        <v>3319320.6000000006</v>
      </c>
      <c r="O226" s="457">
        <f>M226*N226/100</f>
        <v>3116.3391566112855</v>
      </c>
    </row>
    <row r="227" spans="1:15" ht="14.85" customHeight="1">
      <c r="A227" s="531" t="s">
        <v>201</v>
      </c>
      <c r="B227" s="531"/>
      <c r="C227" s="465">
        <v>59</v>
      </c>
      <c r="D227" s="466">
        <v>54982.380000000005</v>
      </c>
      <c r="E227" s="465">
        <v>321</v>
      </c>
      <c r="F227" s="466">
        <v>324799.04000000004</v>
      </c>
      <c r="G227" s="465">
        <v>380</v>
      </c>
      <c r="H227" s="466">
        <v>379781.42</v>
      </c>
      <c r="I227" s="467">
        <f>SUM(I206:I226)</f>
        <v>552</v>
      </c>
      <c r="J227" s="466">
        <f>SUM(J206:J226)</f>
        <v>528569.82000000007</v>
      </c>
      <c r="K227" s="466">
        <v>334001.61469502043</v>
      </c>
      <c r="L227" s="466">
        <f>SUM(L206:L226)</f>
        <v>363616.40000000014</v>
      </c>
      <c r="M227" s="468">
        <v>5.0928552877664304</v>
      </c>
      <c r="N227" s="469">
        <v>3319320.6000000006</v>
      </c>
      <c r="O227" s="466">
        <f>SUM(O206:O226)</f>
        <v>334001.61469502043</v>
      </c>
    </row>
    <row r="228" spans="1:15" s="476" customFormat="1" ht="14.85" customHeight="1">
      <c r="A228" s="530" t="s">
        <v>202</v>
      </c>
      <c r="B228" s="460" t="s">
        <v>386</v>
      </c>
      <c r="C228" s="474"/>
      <c r="D228" s="475"/>
      <c r="E228" s="474"/>
      <c r="F228" s="475"/>
      <c r="G228" s="474" t="s">
        <v>1030</v>
      </c>
      <c r="H228" s="475" t="s">
        <v>1030</v>
      </c>
      <c r="I228" s="470">
        <v>10</v>
      </c>
      <c r="J228" s="471">
        <v>4430</v>
      </c>
      <c r="K228" s="463">
        <v>4430</v>
      </c>
      <c r="L228" s="471" t="s">
        <v>1030</v>
      </c>
      <c r="M228" s="459">
        <v>0</v>
      </c>
      <c r="N228" s="457">
        <v>3319320.6000000006</v>
      </c>
      <c r="O228" s="457">
        <f>J228</f>
        <v>4430</v>
      </c>
    </row>
    <row r="229" spans="1:15" ht="14.85" customHeight="1">
      <c r="A229" s="529"/>
      <c r="B229" s="453" t="s">
        <v>203</v>
      </c>
      <c r="C229" s="454">
        <v>15</v>
      </c>
      <c r="D229" s="455">
        <v>9645</v>
      </c>
      <c r="E229" s="454">
        <v>456</v>
      </c>
      <c r="F229" s="455">
        <v>589185.94000000006</v>
      </c>
      <c r="G229" s="454">
        <v>471</v>
      </c>
      <c r="H229" s="455">
        <v>598830.94000000006</v>
      </c>
      <c r="I229" s="456">
        <v>732</v>
      </c>
      <c r="J229" s="457">
        <v>719465.79</v>
      </c>
      <c r="K229" s="458">
        <v>334485.44384776556</v>
      </c>
      <c r="L229" s="457">
        <v>719465.79</v>
      </c>
      <c r="M229" s="459">
        <v>10.076924893840188</v>
      </c>
      <c r="N229" s="457">
        <v>3319320.6000000006</v>
      </c>
      <c r="O229" s="457">
        <f>M229*N229/100</f>
        <v>334485.44384776556</v>
      </c>
    </row>
    <row r="230" spans="1:15" ht="14.85" customHeight="1">
      <c r="A230" s="529"/>
      <c r="B230" s="453" t="s">
        <v>204</v>
      </c>
      <c r="C230" s="454">
        <v>0</v>
      </c>
      <c r="D230" s="455">
        <v>0</v>
      </c>
      <c r="E230" s="454">
        <v>27</v>
      </c>
      <c r="F230" s="455">
        <v>22995.420000000006</v>
      </c>
      <c r="G230" s="454">
        <v>27</v>
      </c>
      <c r="H230" s="455">
        <v>22995.420000000006</v>
      </c>
      <c r="I230" s="456">
        <v>58</v>
      </c>
      <c r="J230" s="457">
        <v>60774.04</v>
      </c>
      <c r="K230" s="458">
        <v>28254.340965707142</v>
      </c>
      <c r="L230" s="457">
        <v>60774.04</v>
      </c>
      <c r="M230" s="459">
        <v>0.85120855652530636</v>
      </c>
      <c r="N230" s="457">
        <v>3319320.6000000006</v>
      </c>
      <c r="O230" s="457">
        <f>M230*N230/100</f>
        <v>28254.340965707142</v>
      </c>
    </row>
    <row r="231" spans="1:15" ht="14.85" customHeight="1">
      <c r="A231" s="529"/>
      <c r="B231" s="453" t="s">
        <v>205</v>
      </c>
      <c r="C231" s="454">
        <v>0</v>
      </c>
      <c r="D231" s="455">
        <v>0</v>
      </c>
      <c r="E231" s="454">
        <v>107</v>
      </c>
      <c r="F231" s="455">
        <v>79418.400000000023</v>
      </c>
      <c r="G231" s="454">
        <v>107</v>
      </c>
      <c r="H231" s="455">
        <v>79418.400000000023</v>
      </c>
      <c r="I231" s="456">
        <v>42</v>
      </c>
      <c r="J231" s="457">
        <v>32135.120000000003</v>
      </c>
      <c r="K231" s="458">
        <v>14939.876260553276</v>
      </c>
      <c r="L231" s="457">
        <v>32135.120000000003</v>
      </c>
      <c r="M231" s="459">
        <v>0.45008837834324505</v>
      </c>
      <c r="N231" s="457">
        <v>3319320.6000000006</v>
      </c>
      <c r="O231" s="457">
        <f>M231*N231/100</f>
        <v>14939.876260553276</v>
      </c>
    </row>
    <row r="232" spans="1:15" ht="14.85" customHeight="1">
      <c r="A232" s="529"/>
      <c r="B232" s="453" t="s">
        <v>206</v>
      </c>
      <c r="C232" s="454">
        <v>0</v>
      </c>
      <c r="D232" s="455">
        <v>0</v>
      </c>
      <c r="E232" s="454">
        <v>1</v>
      </c>
      <c r="F232" s="455">
        <v>891.02</v>
      </c>
      <c r="G232" s="454">
        <v>1</v>
      </c>
      <c r="H232" s="455">
        <v>891.02</v>
      </c>
      <c r="I232" s="456">
        <v>17</v>
      </c>
      <c r="J232" s="457">
        <v>13040.830000000002</v>
      </c>
      <c r="K232" s="458">
        <v>6062.7869612719969</v>
      </c>
      <c r="L232" s="457">
        <v>13040.830000000002</v>
      </c>
      <c r="M232" s="459">
        <v>0.18265144262569863</v>
      </c>
      <c r="N232" s="457">
        <v>3319320.6000000006</v>
      </c>
      <c r="O232" s="457">
        <f>M232*N232/100</f>
        <v>6062.7869612719969</v>
      </c>
    </row>
    <row r="233" spans="1:15" ht="14.85" customHeight="1">
      <c r="A233" s="531" t="s">
        <v>207</v>
      </c>
      <c r="B233" s="531"/>
      <c r="C233" s="465">
        <v>15</v>
      </c>
      <c r="D233" s="466">
        <v>9645</v>
      </c>
      <c r="E233" s="465">
        <v>591</v>
      </c>
      <c r="F233" s="466">
        <v>692490.78000000014</v>
      </c>
      <c r="G233" s="465">
        <v>606</v>
      </c>
      <c r="H233" s="466">
        <v>702135.78</v>
      </c>
      <c r="I233" s="467">
        <f>SUM(I228:I232)</f>
        <v>859</v>
      </c>
      <c r="J233" s="466">
        <f>SUM(J228:J232)</f>
        <v>829845.78</v>
      </c>
      <c r="K233" s="466">
        <v>388172.44803529797</v>
      </c>
      <c r="L233" s="466">
        <f>SUM(L228:L232)</f>
        <v>825415.78</v>
      </c>
      <c r="M233" s="468">
        <v>11.560873271334437</v>
      </c>
      <c r="N233" s="469">
        <v>3319320.6000000006</v>
      </c>
      <c r="O233" s="466">
        <f>SUM(O228:O232)</f>
        <v>388172.44803529797</v>
      </c>
    </row>
    <row r="234" spans="1:15" ht="14.85" customHeight="1">
      <c r="A234" s="529" t="s">
        <v>208</v>
      </c>
      <c r="B234" s="460" t="s">
        <v>387</v>
      </c>
      <c r="C234" s="454"/>
      <c r="D234" s="455"/>
      <c r="E234" s="454"/>
      <c r="F234" s="455"/>
      <c r="G234" s="454" t="s">
        <v>1030</v>
      </c>
      <c r="H234" s="455" t="s">
        <v>1030</v>
      </c>
      <c r="I234" s="470">
        <v>65</v>
      </c>
      <c r="J234" s="471">
        <v>28442</v>
      </c>
      <c r="K234" s="463">
        <v>28442</v>
      </c>
      <c r="L234" s="471" t="s">
        <v>1030</v>
      </c>
      <c r="M234" s="459">
        <v>0</v>
      </c>
      <c r="N234" s="457">
        <v>3319320.6000000006</v>
      </c>
      <c r="O234" s="471">
        <v>28442</v>
      </c>
    </row>
    <row r="235" spans="1:15" ht="14.85" customHeight="1">
      <c r="A235" s="529"/>
      <c r="B235" s="453" t="s">
        <v>209</v>
      </c>
      <c r="C235" s="454">
        <v>62</v>
      </c>
      <c r="D235" s="455">
        <v>39866</v>
      </c>
      <c r="E235" s="454">
        <v>0</v>
      </c>
      <c r="F235" s="455">
        <v>0</v>
      </c>
      <c r="G235" s="454">
        <v>62</v>
      </c>
      <c r="H235" s="455">
        <v>39866</v>
      </c>
      <c r="I235" s="456">
        <v>72</v>
      </c>
      <c r="J235" s="457">
        <v>25154.380000000019</v>
      </c>
      <c r="K235" s="458">
        <v>11694.473977720836</v>
      </c>
      <c r="L235" s="457">
        <v>25154.380000000019</v>
      </c>
      <c r="M235" s="459">
        <v>0.35231528939147466</v>
      </c>
      <c r="N235" s="457">
        <v>3319320.6000000006</v>
      </c>
      <c r="O235" s="457">
        <f>M235*N235/100</f>
        <v>11694.473977720836</v>
      </c>
    </row>
    <row r="236" spans="1:15" ht="14.85" customHeight="1">
      <c r="A236" s="530"/>
      <c r="B236" s="453" t="s">
        <v>210</v>
      </c>
      <c r="C236" s="454">
        <v>1</v>
      </c>
      <c r="D236" s="455">
        <v>643</v>
      </c>
      <c r="E236" s="454">
        <v>0</v>
      </c>
      <c r="F236" s="455">
        <v>0</v>
      </c>
      <c r="G236" s="454">
        <v>1</v>
      </c>
      <c r="H236" s="455">
        <v>643</v>
      </c>
      <c r="I236" s="456">
        <v>81</v>
      </c>
      <c r="J236" s="457">
        <v>26592.78</v>
      </c>
      <c r="K236" s="458">
        <v>12363.197729590423</v>
      </c>
      <c r="L236" s="457">
        <v>26592.78</v>
      </c>
      <c r="M236" s="459">
        <v>0.37246169380536553</v>
      </c>
      <c r="N236" s="457">
        <v>3319320.6000000006</v>
      </c>
      <c r="O236" s="457">
        <f>M236*N236/100</f>
        <v>12363.197729590423</v>
      </c>
    </row>
    <row r="237" spans="1:15" ht="14.85" customHeight="1">
      <c r="A237" s="530"/>
      <c r="B237" s="453" t="s">
        <v>211</v>
      </c>
      <c r="C237" s="454">
        <v>1</v>
      </c>
      <c r="D237" s="455">
        <v>643</v>
      </c>
      <c r="E237" s="454">
        <v>0</v>
      </c>
      <c r="F237" s="455">
        <v>0</v>
      </c>
      <c r="G237" s="454">
        <v>1</v>
      </c>
      <c r="H237" s="455">
        <v>643</v>
      </c>
      <c r="I237" s="456">
        <v>46</v>
      </c>
      <c r="J237" s="457">
        <v>26260</v>
      </c>
      <c r="K237" s="458">
        <v>12208.48562576175</v>
      </c>
      <c r="L237" s="457">
        <v>26260</v>
      </c>
      <c r="M237" s="459">
        <v>0.36780073686650661</v>
      </c>
      <c r="N237" s="457">
        <v>3319320.6000000006</v>
      </c>
      <c r="O237" s="457">
        <f>M237*N237/100</f>
        <v>12208.48562576175</v>
      </c>
    </row>
    <row r="238" spans="1:15" ht="14.85" customHeight="1">
      <c r="A238" s="530"/>
      <c r="B238" s="453" t="s">
        <v>212</v>
      </c>
      <c r="C238" s="454">
        <v>5</v>
      </c>
      <c r="D238" s="455">
        <v>1800</v>
      </c>
      <c r="E238" s="454">
        <v>1533</v>
      </c>
      <c r="F238" s="455">
        <v>1320548.5100000002</v>
      </c>
      <c r="G238" s="454">
        <v>1538</v>
      </c>
      <c r="H238" s="455">
        <v>1322348.5100000002</v>
      </c>
      <c r="I238" s="456">
        <v>221</v>
      </c>
      <c r="J238" s="457">
        <v>120003</v>
      </c>
      <c r="K238" s="458">
        <v>55790.361787825103</v>
      </c>
      <c r="L238" s="457">
        <v>120003</v>
      </c>
      <c r="M238" s="459">
        <v>1.6807765356508526</v>
      </c>
      <c r="N238" s="457">
        <v>3319320.6000000006</v>
      </c>
      <c r="O238" s="457">
        <f>M238*N238/100</f>
        <v>55790.361787825103</v>
      </c>
    </row>
    <row r="239" spans="1:15" ht="14.85" customHeight="1">
      <c r="A239" s="529"/>
      <c r="B239" s="460" t="s">
        <v>388</v>
      </c>
      <c r="C239" s="454"/>
      <c r="D239" s="455"/>
      <c r="E239" s="454"/>
      <c r="F239" s="455"/>
      <c r="G239" s="454" t="s">
        <v>1030</v>
      </c>
      <c r="H239" s="455" t="s">
        <v>1030</v>
      </c>
      <c r="I239" s="470">
        <v>15</v>
      </c>
      <c r="J239" s="471">
        <v>12420.080000000002</v>
      </c>
      <c r="K239" s="463">
        <v>12420.080000000002</v>
      </c>
      <c r="L239" s="471" t="s">
        <v>1030</v>
      </c>
      <c r="M239" s="459">
        <v>0</v>
      </c>
      <c r="N239" s="457">
        <v>3319320.6000000006</v>
      </c>
      <c r="O239" s="471">
        <v>12420.080000000002</v>
      </c>
    </row>
    <row r="240" spans="1:15" ht="14.85" customHeight="1">
      <c r="A240" s="529"/>
      <c r="B240" s="453" t="s">
        <v>213</v>
      </c>
      <c r="C240" s="454">
        <v>0</v>
      </c>
      <c r="D240" s="455">
        <v>0</v>
      </c>
      <c r="E240" s="454">
        <v>131</v>
      </c>
      <c r="F240" s="455">
        <v>87667.89</v>
      </c>
      <c r="G240" s="454">
        <v>131</v>
      </c>
      <c r="H240" s="455">
        <v>87667.89</v>
      </c>
      <c r="I240" s="456">
        <v>101</v>
      </c>
      <c r="J240" s="457">
        <v>72065.749999999985</v>
      </c>
      <c r="K240" s="458">
        <v>33503.9479430594</v>
      </c>
      <c r="L240" s="457">
        <v>72065.749999999985</v>
      </c>
      <c r="M240" s="459">
        <v>1.0093616128270162</v>
      </c>
      <c r="N240" s="457">
        <v>3319320.6000000006</v>
      </c>
      <c r="O240" s="457">
        <f>M240*N240/100</f>
        <v>33503.9479430594</v>
      </c>
    </row>
    <row r="241" spans="1:15" ht="14.85" customHeight="1">
      <c r="A241" s="529"/>
      <c r="B241" s="460" t="s">
        <v>389</v>
      </c>
      <c r="C241" s="454"/>
      <c r="D241" s="455"/>
      <c r="E241" s="454"/>
      <c r="F241" s="455"/>
      <c r="G241" s="454" t="s">
        <v>1030</v>
      </c>
      <c r="H241" s="455" t="s">
        <v>1030</v>
      </c>
      <c r="I241" s="470">
        <v>18</v>
      </c>
      <c r="J241" s="471">
        <v>6924.49</v>
      </c>
      <c r="K241" s="463">
        <v>6924.49</v>
      </c>
      <c r="L241" s="471" t="s">
        <v>1030</v>
      </c>
      <c r="M241" s="459">
        <v>0</v>
      </c>
      <c r="N241" s="457">
        <v>3319320.6000000006</v>
      </c>
      <c r="O241" s="471">
        <v>6924.49</v>
      </c>
    </row>
    <row r="242" spans="1:15" ht="14.85" customHeight="1">
      <c r="A242" s="531" t="s">
        <v>214</v>
      </c>
      <c r="B242" s="531"/>
      <c r="C242" s="465">
        <v>69</v>
      </c>
      <c r="D242" s="466">
        <v>42952</v>
      </c>
      <c r="E242" s="465">
        <v>1664</v>
      </c>
      <c r="F242" s="466">
        <v>1408216.4000000001</v>
      </c>
      <c r="G242" s="465">
        <v>1733</v>
      </c>
      <c r="H242" s="466">
        <v>1451168.4000000001</v>
      </c>
      <c r="I242" s="467">
        <f>SUM(I234:I241)</f>
        <v>619</v>
      </c>
      <c r="J242" s="466">
        <f>SUM(J234:J241)</f>
        <v>317862.48000000004</v>
      </c>
      <c r="K242" s="466">
        <v>173347.03706395751</v>
      </c>
      <c r="L242" s="466">
        <f>SUM(L234:L241)</f>
        <v>270075.91000000003</v>
      </c>
      <c r="M242" s="468">
        <v>3.7827158685412159</v>
      </c>
      <c r="N242" s="469">
        <v>3319320.6000000006</v>
      </c>
      <c r="O242" s="466">
        <f>SUM(O234:O241)</f>
        <v>173347.03706395751</v>
      </c>
    </row>
    <row r="243" spans="1:15" s="476" customFormat="1" ht="14.85" customHeight="1">
      <c r="A243" s="530" t="s">
        <v>215</v>
      </c>
      <c r="B243" s="460" t="s">
        <v>390</v>
      </c>
      <c r="C243" s="474"/>
      <c r="D243" s="475"/>
      <c r="E243" s="474"/>
      <c r="F243" s="475"/>
      <c r="G243" s="474" t="s">
        <v>1030</v>
      </c>
      <c r="H243" s="475" t="s">
        <v>1030</v>
      </c>
      <c r="I243" s="470">
        <v>38</v>
      </c>
      <c r="J243" s="471">
        <v>37442.659999999996</v>
      </c>
      <c r="K243" s="463">
        <v>37442.659999999996</v>
      </c>
      <c r="L243" s="471" t="s">
        <v>1030</v>
      </c>
      <c r="M243" s="459">
        <v>0</v>
      </c>
      <c r="N243" s="457">
        <v>3319320.6000000006</v>
      </c>
      <c r="O243" s="457">
        <f>J243</f>
        <v>37442.659999999996</v>
      </c>
    </row>
    <row r="244" spans="1:15" ht="14.85" customHeight="1">
      <c r="A244" s="529"/>
      <c r="B244" s="453" t="s">
        <v>216</v>
      </c>
      <c r="C244" s="454">
        <v>0</v>
      </c>
      <c r="D244" s="455">
        <v>0</v>
      </c>
      <c r="E244" s="454">
        <v>596</v>
      </c>
      <c r="F244" s="455">
        <v>679396.28999999992</v>
      </c>
      <c r="G244" s="454">
        <v>596</v>
      </c>
      <c r="H244" s="455">
        <v>679396.28999999992</v>
      </c>
      <c r="I244" s="456">
        <v>61</v>
      </c>
      <c r="J244" s="457">
        <v>69088.669999999984</v>
      </c>
      <c r="K244" s="458">
        <v>32119.879459177333</v>
      </c>
      <c r="L244" s="457">
        <v>69088.669999999984</v>
      </c>
      <c r="M244" s="459">
        <v>0.96766427018762002</v>
      </c>
      <c r="N244" s="457">
        <v>3319320.6000000006</v>
      </c>
      <c r="O244" s="457">
        <f t="shared" ref="O244:O249" si="7">M244*N244/100</f>
        <v>32119.879459177333</v>
      </c>
    </row>
    <row r="245" spans="1:15" ht="14.85" customHeight="1">
      <c r="A245" s="529"/>
      <c r="B245" s="453" t="s">
        <v>217</v>
      </c>
      <c r="C245" s="454">
        <v>0</v>
      </c>
      <c r="D245" s="455">
        <v>0</v>
      </c>
      <c r="E245" s="454">
        <v>10</v>
      </c>
      <c r="F245" s="455">
        <v>14282.27</v>
      </c>
      <c r="G245" s="454">
        <v>10</v>
      </c>
      <c r="H245" s="455">
        <v>14282.27</v>
      </c>
      <c r="I245" s="456">
        <v>18</v>
      </c>
      <c r="J245" s="457">
        <v>10474.75</v>
      </c>
      <c r="K245" s="458">
        <v>4869.7956895829357</v>
      </c>
      <c r="L245" s="457">
        <v>10474.75</v>
      </c>
      <c r="M245" s="459">
        <v>0.14671061570801369</v>
      </c>
      <c r="N245" s="457">
        <v>3319320.6000000006</v>
      </c>
      <c r="O245" s="457">
        <f t="shared" si="7"/>
        <v>4869.7956895829357</v>
      </c>
    </row>
    <row r="246" spans="1:15" ht="14.85" customHeight="1">
      <c r="A246" s="529"/>
      <c r="B246" s="453" t="s">
        <v>218</v>
      </c>
      <c r="C246" s="454">
        <v>0</v>
      </c>
      <c r="D246" s="455">
        <v>0</v>
      </c>
      <c r="E246" s="454">
        <v>105</v>
      </c>
      <c r="F246" s="455">
        <v>59256.770000000011</v>
      </c>
      <c r="G246" s="454">
        <v>105</v>
      </c>
      <c r="H246" s="455">
        <v>59256.770000000011</v>
      </c>
      <c r="I246" s="456">
        <v>52</v>
      </c>
      <c r="J246" s="457">
        <v>44862.649999999994</v>
      </c>
      <c r="K246" s="458">
        <v>20857.007526983256</v>
      </c>
      <c r="L246" s="457">
        <v>44862.649999999994</v>
      </c>
      <c r="M246" s="459">
        <v>0.62835170326672429</v>
      </c>
      <c r="N246" s="457">
        <v>3319320.6000000006</v>
      </c>
      <c r="O246" s="457">
        <f t="shared" si="7"/>
        <v>20857.007526983256</v>
      </c>
    </row>
    <row r="247" spans="1:15" ht="14.85" customHeight="1">
      <c r="A247" s="529"/>
      <c r="B247" s="453" t="s">
        <v>219</v>
      </c>
      <c r="C247" s="454">
        <v>0</v>
      </c>
      <c r="D247" s="455">
        <v>0</v>
      </c>
      <c r="E247" s="454">
        <v>2</v>
      </c>
      <c r="F247" s="455">
        <v>2772.2</v>
      </c>
      <c r="G247" s="454">
        <v>2</v>
      </c>
      <c r="H247" s="455">
        <v>2772.2</v>
      </c>
      <c r="I247" s="456">
        <v>0</v>
      </c>
      <c r="J247" s="457">
        <v>0</v>
      </c>
      <c r="K247" s="458">
        <v>0</v>
      </c>
      <c r="L247" s="457">
        <v>0</v>
      </c>
      <c r="M247" s="459">
        <v>0</v>
      </c>
      <c r="N247" s="457">
        <v>3319320.6000000006</v>
      </c>
      <c r="O247" s="457">
        <f t="shared" si="7"/>
        <v>0</v>
      </c>
    </row>
    <row r="248" spans="1:15" ht="14.85" customHeight="1">
      <c r="A248" s="529"/>
      <c r="B248" s="453" t="s">
        <v>220</v>
      </c>
      <c r="C248" s="454">
        <v>0</v>
      </c>
      <c r="D248" s="455">
        <v>0</v>
      </c>
      <c r="E248" s="454">
        <v>197</v>
      </c>
      <c r="F248" s="455">
        <v>157539.77999999997</v>
      </c>
      <c r="G248" s="454">
        <v>197</v>
      </c>
      <c r="H248" s="455">
        <v>157539.77999999997</v>
      </c>
      <c r="I248" s="456">
        <v>669</v>
      </c>
      <c r="J248" s="457">
        <v>396661.2</v>
      </c>
      <c r="K248" s="458">
        <v>184410.9885185608</v>
      </c>
      <c r="L248" s="457">
        <v>396661.2</v>
      </c>
      <c r="M248" s="459">
        <v>5.555684754240394</v>
      </c>
      <c r="N248" s="457">
        <v>3319320.6000000006</v>
      </c>
      <c r="O248" s="457">
        <f t="shared" si="7"/>
        <v>184410.9885185608</v>
      </c>
    </row>
    <row r="249" spans="1:15" ht="14.85" customHeight="1">
      <c r="A249" s="529"/>
      <c r="B249" s="453" t="s">
        <v>221</v>
      </c>
      <c r="C249" s="454">
        <v>0</v>
      </c>
      <c r="D249" s="455">
        <v>0</v>
      </c>
      <c r="E249" s="454">
        <v>26</v>
      </c>
      <c r="F249" s="455">
        <v>22969.62</v>
      </c>
      <c r="G249" s="454">
        <v>26</v>
      </c>
      <c r="H249" s="455">
        <v>22969.62</v>
      </c>
      <c r="I249" s="456">
        <v>10</v>
      </c>
      <c r="J249" s="457">
        <v>9944.5600000000013</v>
      </c>
      <c r="K249" s="458">
        <v>4623.3060858539711</v>
      </c>
      <c r="L249" s="457">
        <v>9944.5600000000013</v>
      </c>
      <c r="M249" s="459">
        <v>0.13928471042700638</v>
      </c>
      <c r="N249" s="457">
        <v>3319320.6000000006</v>
      </c>
      <c r="O249" s="457">
        <f t="shared" si="7"/>
        <v>4623.3060858539711</v>
      </c>
    </row>
    <row r="250" spans="1:15" ht="14.85" customHeight="1">
      <c r="A250" s="531" t="s">
        <v>222</v>
      </c>
      <c r="B250" s="531"/>
      <c r="C250" s="465">
        <v>0</v>
      </c>
      <c r="D250" s="466">
        <v>0</v>
      </c>
      <c r="E250" s="465">
        <v>936</v>
      </c>
      <c r="F250" s="466">
        <v>936216.92999999982</v>
      </c>
      <c r="G250" s="465">
        <v>936</v>
      </c>
      <c r="H250" s="466">
        <v>936216.93</v>
      </c>
      <c r="I250" s="467">
        <f>SUM(I243:I249)</f>
        <v>848</v>
      </c>
      <c r="J250" s="466">
        <f>SUM(J243:J249)</f>
        <v>568474.49</v>
      </c>
      <c r="K250" s="466">
        <v>284323.63728015829</v>
      </c>
      <c r="L250" s="466">
        <f>SUM(L243:L249)</f>
        <v>531031.83000000007</v>
      </c>
      <c r="M250" s="468">
        <v>7.4376960538297592</v>
      </c>
      <c r="N250" s="469">
        <v>3319320.6000000006</v>
      </c>
      <c r="O250" s="466">
        <f>SUM(O243:O249)</f>
        <v>284323.63728015829</v>
      </c>
    </row>
    <row r="251" spans="1:15" ht="15.6" customHeight="1">
      <c r="A251" s="529" t="s">
        <v>223</v>
      </c>
      <c r="B251" s="453" t="s">
        <v>224</v>
      </c>
      <c r="C251" s="454">
        <v>0</v>
      </c>
      <c r="D251" s="455">
        <v>0</v>
      </c>
      <c r="E251" s="454">
        <v>185</v>
      </c>
      <c r="F251" s="455">
        <v>149499.31999999998</v>
      </c>
      <c r="G251" s="454">
        <v>185</v>
      </c>
      <c r="H251" s="455">
        <v>149499.31999999998</v>
      </c>
      <c r="I251" s="456">
        <v>10</v>
      </c>
      <c r="J251" s="457">
        <v>8952.130000000001</v>
      </c>
      <c r="K251" s="458">
        <v>4161.9173809958329</v>
      </c>
      <c r="L251" s="457">
        <v>8952.130000000001</v>
      </c>
      <c r="M251" s="459">
        <v>0.12538461578540597</v>
      </c>
      <c r="N251" s="457">
        <v>3319320.6000000006</v>
      </c>
      <c r="O251" s="457">
        <f>M251*N251/100</f>
        <v>4161.9173809958329</v>
      </c>
    </row>
    <row r="252" spans="1:15" ht="15.6" customHeight="1">
      <c r="A252" s="529"/>
      <c r="B252" s="453" t="s">
        <v>225</v>
      </c>
      <c r="C252" s="454">
        <v>0</v>
      </c>
      <c r="D252" s="455">
        <v>0</v>
      </c>
      <c r="E252" s="454">
        <v>1</v>
      </c>
      <c r="F252" s="455">
        <v>339.02</v>
      </c>
      <c r="G252" s="454">
        <v>1</v>
      </c>
      <c r="H252" s="455">
        <v>339.02</v>
      </c>
      <c r="I252" s="456">
        <v>13</v>
      </c>
      <c r="J252" s="457">
        <v>13694.9</v>
      </c>
      <c r="K252" s="458">
        <v>6366.8693753329999</v>
      </c>
      <c r="L252" s="457">
        <v>13694.9</v>
      </c>
      <c r="M252" s="459">
        <v>0.19181242617338617</v>
      </c>
      <c r="N252" s="457">
        <v>3319320.6000000006</v>
      </c>
      <c r="O252" s="457">
        <f>M252*N252/100</f>
        <v>6366.8693753329999</v>
      </c>
    </row>
    <row r="253" spans="1:15" ht="15.6" customHeight="1">
      <c r="A253" s="530"/>
      <c r="B253" s="460" t="s">
        <v>391</v>
      </c>
      <c r="C253" s="454"/>
      <c r="D253" s="455"/>
      <c r="E253" s="454"/>
      <c r="F253" s="455"/>
      <c r="G253" s="454" t="s">
        <v>1030</v>
      </c>
      <c r="H253" s="455" t="s">
        <v>1030</v>
      </c>
      <c r="I253" s="470">
        <v>4</v>
      </c>
      <c r="J253" s="471">
        <v>3435.53</v>
      </c>
      <c r="K253" s="463">
        <v>3435.53</v>
      </c>
      <c r="L253" s="471" t="s">
        <v>1030</v>
      </c>
      <c r="M253" s="459">
        <v>0</v>
      </c>
      <c r="N253" s="457">
        <v>3319320.6000000006</v>
      </c>
      <c r="O253" s="471">
        <v>3435.53</v>
      </c>
    </row>
    <row r="254" spans="1:15" ht="15.6" customHeight="1">
      <c r="A254" s="530"/>
      <c r="B254" s="453" t="s">
        <v>226</v>
      </c>
      <c r="C254" s="454">
        <v>0</v>
      </c>
      <c r="D254" s="455">
        <v>0</v>
      </c>
      <c r="E254" s="454">
        <v>58</v>
      </c>
      <c r="F254" s="455">
        <v>44403.47</v>
      </c>
      <c r="G254" s="454">
        <v>58</v>
      </c>
      <c r="H254" s="455">
        <v>44403.47</v>
      </c>
      <c r="I254" s="456">
        <v>0</v>
      </c>
      <c r="J254" s="457">
        <v>0</v>
      </c>
      <c r="K254" s="458">
        <v>0</v>
      </c>
      <c r="L254" s="457">
        <v>0</v>
      </c>
      <c r="M254" s="459">
        <v>0</v>
      </c>
      <c r="N254" s="457">
        <v>3319320.6000000006</v>
      </c>
      <c r="O254" s="457">
        <f>M254*N254/100</f>
        <v>0</v>
      </c>
    </row>
    <row r="255" spans="1:15" ht="15.6" customHeight="1">
      <c r="A255" s="529"/>
      <c r="B255" s="460" t="s">
        <v>392</v>
      </c>
      <c r="C255" s="454"/>
      <c r="D255" s="455"/>
      <c r="E255" s="454"/>
      <c r="F255" s="455"/>
      <c r="G255" s="454" t="s">
        <v>1030</v>
      </c>
      <c r="H255" s="455" t="s">
        <v>1030</v>
      </c>
      <c r="I255" s="470">
        <v>11</v>
      </c>
      <c r="J255" s="471">
        <v>6879.7100000000009</v>
      </c>
      <c r="K255" s="463">
        <v>6879.7100000000009</v>
      </c>
      <c r="L255" s="471" t="s">
        <v>1030</v>
      </c>
      <c r="M255" s="459">
        <v>0</v>
      </c>
      <c r="N255" s="457">
        <v>3319320.6000000006</v>
      </c>
      <c r="O255" s="471">
        <v>6879.7100000000009</v>
      </c>
    </row>
    <row r="256" spans="1:15" ht="15.6" customHeight="1">
      <c r="A256" s="529"/>
      <c r="B256" s="453" t="s">
        <v>227</v>
      </c>
      <c r="C256" s="454">
        <v>0</v>
      </c>
      <c r="D256" s="455">
        <v>0</v>
      </c>
      <c r="E256" s="454">
        <v>3</v>
      </c>
      <c r="F256" s="455">
        <v>2953.79</v>
      </c>
      <c r="G256" s="454">
        <v>3</v>
      </c>
      <c r="H256" s="455">
        <v>2953.79</v>
      </c>
      <c r="I256" s="456">
        <v>0</v>
      </c>
      <c r="J256" s="457">
        <v>0</v>
      </c>
      <c r="K256" s="458">
        <v>0</v>
      </c>
      <c r="L256" s="457">
        <v>0</v>
      </c>
      <c r="M256" s="459">
        <v>0</v>
      </c>
      <c r="N256" s="457">
        <v>3319320.6000000006</v>
      </c>
      <c r="O256" s="457">
        <f>M256*N256/100</f>
        <v>0</v>
      </c>
    </row>
    <row r="257" spans="1:15" ht="15.6" customHeight="1">
      <c r="A257" s="531" t="s">
        <v>228</v>
      </c>
      <c r="B257" s="531"/>
      <c r="C257" s="465">
        <v>0</v>
      </c>
      <c r="D257" s="466">
        <v>0</v>
      </c>
      <c r="E257" s="465">
        <v>247</v>
      </c>
      <c r="F257" s="466">
        <v>197195.59999999998</v>
      </c>
      <c r="G257" s="465">
        <v>247</v>
      </c>
      <c r="H257" s="466">
        <v>197195.6</v>
      </c>
      <c r="I257" s="467">
        <f>SUM(I251:I256)</f>
        <v>38</v>
      </c>
      <c r="J257" s="466">
        <f>SUM(J251:J256)</f>
        <v>32962.269999999997</v>
      </c>
      <c r="K257" s="466">
        <v>20844.026756328836</v>
      </c>
      <c r="L257" s="466">
        <f>SUM(L251:L256)</f>
        <v>22647.03</v>
      </c>
      <c r="M257" s="468">
        <v>0.31719704195879211</v>
      </c>
      <c r="N257" s="469">
        <v>3319320.6000000006</v>
      </c>
      <c r="O257" s="466">
        <f>SUM(O251:O256)</f>
        <v>20844.026756328836</v>
      </c>
    </row>
    <row r="258" spans="1:15" ht="15.6" customHeight="1">
      <c r="A258" s="529" t="s">
        <v>229</v>
      </c>
      <c r="B258" s="460" t="s">
        <v>393</v>
      </c>
      <c r="C258" s="454"/>
      <c r="D258" s="455"/>
      <c r="E258" s="454"/>
      <c r="F258" s="455"/>
      <c r="G258" s="454" t="s">
        <v>1030</v>
      </c>
      <c r="H258" s="455" t="s">
        <v>1030</v>
      </c>
      <c r="I258" s="470">
        <v>66</v>
      </c>
      <c r="J258" s="471">
        <v>70436.200000000012</v>
      </c>
      <c r="K258" s="463">
        <v>70436.200000000012</v>
      </c>
      <c r="L258" s="471" t="s">
        <v>1030</v>
      </c>
      <c r="M258" s="459">
        <v>0</v>
      </c>
      <c r="N258" s="457">
        <v>3319320.6000000006</v>
      </c>
      <c r="O258" s="471">
        <v>70436.200000000012</v>
      </c>
    </row>
    <row r="259" spans="1:15" ht="15.6" customHeight="1">
      <c r="A259" s="530"/>
      <c r="B259" s="460" t="s">
        <v>394</v>
      </c>
      <c r="C259" s="454"/>
      <c r="D259" s="455"/>
      <c r="E259" s="454"/>
      <c r="F259" s="455"/>
      <c r="G259" s="454" t="s">
        <v>1030</v>
      </c>
      <c r="H259" s="455" t="s">
        <v>1030</v>
      </c>
      <c r="I259" s="470">
        <v>21</v>
      </c>
      <c r="J259" s="471">
        <v>21688.560000000001</v>
      </c>
      <c r="K259" s="463">
        <v>21688.560000000001</v>
      </c>
      <c r="L259" s="471" t="s">
        <v>1030</v>
      </c>
      <c r="M259" s="459">
        <v>0</v>
      </c>
      <c r="N259" s="457">
        <v>3319320.6000000006</v>
      </c>
      <c r="O259" s="471">
        <v>21688.560000000001</v>
      </c>
    </row>
    <row r="260" spans="1:15" ht="15.6" customHeight="1">
      <c r="A260" s="530"/>
      <c r="B260" s="453" t="s">
        <v>230</v>
      </c>
      <c r="C260" s="454">
        <v>0</v>
      </c>
      <c r="D260" s="455">
        <v>0</v>
      </c>
      <c r="E260" s="454">
        <v>18</v>
      </c>
      <c r="F260" s="455">
        <v>17282</v>
      </c>
      <c r="G260" s="454">
        <v>18</v>
      </c>
      <c r="H260" s="455">
        <v>17282</v>
      </c>
      <c r="I260" s="456">
        <v>45</v>
      </c>
      <c r="J260" s="457">
        <v>37918.159999999996</v>
      </c>
      <c r="K260" s="458">
        <v>17628.458161284623</v>
      </c>
      <c r="L260" s="457">
        <v>37918.159999999996</v>
      </c>
      <c r="M260" s="459">
        <v>0.53108633620038448</v>
      </c>
      <c r="N260" s="457">
        <v>3319320.6000000006</v>
      </c>
      <c r="O260" s="457">
        <f>M260*N260/100</f>
        <v>17628.458161284623</v>
      </c>
    </row>
    <row r="261" spans="1:15" ht="15.6" customHeight="1">
      <c r="A261" s="530"/>
      <c r="B261" s="453" t="s">
        <v>231</v>
      </c>
      <c r="C261" s="454">
        <v>1</v>
      </c>
      <c r="D261" s="455">
        <v>643</v>
      </c>
      <c r="E261" s="454">
        <v>78</v>
      </c>
      <c r="F261" s="455">
        <v>34783.58</v>
      </c>
      <c r="G261" s="454">
        <v>79</v>
      </c>
      <c r="H261" s="455">
        <v>35426.58</v>
      </c>
      <c r="I261" s="456">
        <v>27</v>
      </c>
      <c r="J261" s="457">
        <v>17166.609999999997</v>
      </c>
      <c r="K261" s="458">
        <v>7980.8953323708256</v>
      </c>
      <c r="L261" s="457">
        <v>17166.609999999997</v>
      </c>
      <c r="M261" s="459">
        <v>0.2404376164318332</v>
      </c>
      <c r="N261" s="457">
        <v>3319320.6000000006</v>
      </c>
      <c r="O261" s="457">
        <f>M261*N261/100</f>
        <v>7980.8953323708256</v>
      </c>
    </row>
    <row r="262" spans="1:15" ht="15.6" customHeight="1">
      <c r="A262" s="530"/>
      <c r="B262" s="453" t="s">
        <v>232</v>
      </c>
      <c r="C262" s="454">
        <v>0</v>
      </c>
      <c r="D262" s="455">
        <v>0</v>
      </c>
      <c r="E262" s="454">
        <v>1145</v>
      </c>
      <c r="F262" s="455">
        <v>1675961.2599999993</v>
      </c>
      <c r="G262" s="454">
        <v>1145</v>
      </c>
      <c r="H262" s="455">
        <v>1675961.2599999993</v>
      </c>
      <c r="I262" s="456">
        <v>85</v>
      </c>
      <c r="J262" s="457">
        <v>101915.57999999999</v>
      </c>
      <c r="K262" s="458">
        <v>47381.374465771951</v>
      </c>
      <c r="L262" s="457">
        <v>101915.57999999999</v>
      </c>
      <c r="M262" s="459">
        <v>1.4274419429618201</v>
      </c>
      <c r="N262" s="457">
        <v>3319320.6000000006</v>
      </c>
      <c r="O262" s="457">
        <f>M262*N262/100</f>
        <v>47381.374465771951</v>
      </c>
    </row>
    <row r="263" spans="1:15" ht="15.6" customHeight="1">
      <c r="A263" s="530"/>
      <c r="B263" s="460" t="s">
        <v>395</v>
      </c>
      <c r="C263" s="454"/>
      <c r="D263" s="455"/>
      <c r="E263" s="454"/>
      <c r="F263" s="455"/>
      <c r="G263" s="454" t="s">
        <v>1030</v>
      </c>
      <c r="H263" s="455" t="s">
        <v>1030</v>
      </c>
      <c r="I263" s="470">
        <v>17</v>
      </c>
      <c r="J263" s="471">
        <v>12607.449999999999</v>
      </c>
      <c r="K263" s="463">
        <v>12607.449999999999</v>
      </c>
      <c r="L263" s="471" t="s">
        <v>1030</v>
      </c>
      <c r="M263" s="459">
        <v>0</v>
      </c>
      <c r="N263" s="457">
        <v>3319320.6000000006</v>
      </c>
      <c r="O263" s="471">
        <v>12607.449999999999</v>
      </c>
    </row>
    <row r="264" spans="1:15" ht="15.6" customHeight="1">
      <c r="A264" s="530"/>
      <c r="B264" s="460" t="s">
        <v>396</v>
      </c>
      <c r="C264" s="454"/>
      <c r="D264" s="455"/>
      <c r="E264" s="454"/>
      <c r="F264" s="455"/>
      <c r="G264" s="454" t="s">
        <v>1030</v>
      </c>
      <c r="H264" s="455" t="s">
        <v>1030</v>
      </c>
      <c r="I264" s="470">
        <v>80</v>
      </c>
      <c r="J264" s="471">
        <v>90685.879999999976</v>
      </c>
      <c r="K264" s="463">
        <v>90685.879999999976</v>
      </c>
      <c r="L264" s="471" t="s">
        <v>1030</v>
      </c>
      <c r="M264" s="459">
        <v>0</v>
      </c>
      <c r="N264" s="457">
        <v>3319320.6000000006</v>
      </c>
      <c r="O264" s="471">
        <v>90685.879999999976</v>
      </c>
    </row>
    <row r="265" spans="1:15" ht="15.6" customHeight="1">
      <c r="A265" s="529"/>
      <c r="B265" s="460" t="s">
        <v>397</v>
      </c>
      <c r="C265" s="454"/>
      <c r="D265" s="455"/>
      <c r="E265" s="454"/>
      <c r="F265" s="455"/>
      <c r="G265" s="454" t="s">
        <v>1030</v>
      </c>
      <c r="H265" s="455" t="s">
        <v>1030</v>
      </c>
      <c r="I265" s="470">
        <v>13</v>
      </c>
      <c r="J265" s="471">
        <v>7404.8099999999995</v>
      </c>
      <c r="K265" s="463">
        <v>7404.8099999999995</v>
      </c>
      <c r="L265" s="471" t="s">
        <v>1030</v>
      </c>
      <c r="M265" s="459">
        <v>0</v>
      </c>
      <c r="N265" s="457">
        <v>3319320.6000000006</v>
      </c>
      <c r="O265" s="471">
        <v>7404.8099999999995</v>
      </c>
    </row>
    <row r="266" spans="1:15" ht="15.6" customHeight="1">
      <c r="A266" s="529"/>
      <c r="B266" s="453" t="s">
        <v>233</v>
      </c>
      <c r="C266" s="454">
        <v>0</v>
      </c>
      <c r="D266" s="455">
        <v>0</v>
      </c>
      <c r="E266" s="454">
        <v>14</v>
      </c>
      <c r="F266" s="455">
        <v>4746.28</v>
      </c>
      <c r="G266" s="454">
        <v>14</v>
      </c>
      <c r="H266" s="455">
        <v>4746.28</v>
      </c>
      <c r="I266" s="456">
        <v>14</v>
      </c>
      <c r="J266" s="457">
        <v>8509.75</v>
      </c>
      <c r="K266" s="458">
        <v>3956.2513539156912</v>
      </c>
      <c r="L266" s="457">
        <v>8509.75</v>
      </c>
      <c r="M266" s="459">
        <v>0.119188587987424</v>
      </c>
      <c r="N266" s="457">
        <v>3319320.6000000006</v>
      </c>
      <c r="O266" s="457">
        <f>M266*N266/100</f>
        <v>3956.2513539156912</v>
      </c>
    </row>
    <row r="267" spans="1:15" ht="15.6" customHeight="1">
      <c r="A267" s="529"/>
      <c r="B267" s="460" t="s">
        <v>398</v>
      </c>
      <c r="C267" s="454"/>
      <c r="D267" s="455"/>
      <c r="E267" s="454"/>
      <c r="F267" s="455"/>
      <c r="G267" s="454" t="s">
        <v>1030</v>
      </c>
      <c r="H267" s="455" t="s">
        <v>1030</v>
      </c>
      <c r="I267" s="470">
        <v>5</v>
      </c>
      <c r="J267" s="471">
        <v>3447.11</v>
      </c>
      <c r="K267" s="463">
        <v>3447.11</v>
      </c>
      <c r="L267" s="471" t="s">
        <v>1030</v>
      </c>
      <c r="M267" s="459">
        <v>0</v>
      </c>
      <c r="N267" s="457">
        <v>3319320.6000000006</v>
      </c>
      <c r="O267" s="471">
        <v>3447.11</v>
      </c>
    </row>
    <row r="268" spans="1:15" ht="15.6" customHeight="1">
      <c r="A268" s="531" t="s">
        <v>234</v>
      </c>
      <c r="B268" s="531"/>
      <c r="C268" s="465">
        <v>1</v>
      </c>
      <c r="D268" s="466">
        <v>643</v>
      </c>
      <c r="E268" s="465">
        <v>1255</v>
      </c>
      <c r="F268" s="466">
        <v>1732773.1199999994</v>
      </c>
      <c r="G268" s="465">
        <v>1256</v>
      </c>
      <c r="H268" s="466">
        <v>1733416.1199999994</v>
      </c>
      <c r="I268" s="467">
        <f>SUM(I258:I267)</f>
        <v>373</v>
      </c>
      <c r="J268" s="466">
        <f>SUM(J258:J267)</f>
        <v>371780.10999999993</v>
      </c>
      <c r="K268" s="466">
        <v>283216.98931334302</v>
      </c>
      <c r="L268" s="466">
        <f>SUM(L258:L267)</f>
        <v>165510.09999999998</v>
      </c>
      <c r="M268" s="468">
        <v>2.3181544835814618</v>
      </c>
      <c r="N268" s="469">
        <v>3319320.6000000006</v>
      </c>
      <c r="O268" s="466">
        <f>SUM(O258:O267)</f>
        <v>283216.98931334302</v>
      </c>
    </row>
    <row r="269" spans="1:15" ht="15.6" customHeight="1">
      <c r="A269" s="529" t="s">
        <v>235</v>
      </c>
      <c r="B269" s="453" t="s">
        <v>236</v>
      </c>
      <c r="C269" s="454">
        <v>50</v>
      </c>
      <c r="D269" s="455">
        <v>46747.28</v>
      </c>
      <c r="E269" s="454">
        <v>0</v>
      </c>
      <c r="F269" s="455">
        <v>0</v>
      </c>
      <c r="G269" s="454">
        <v>50</v>
      </c>
      <c r="H269" s="455">
        <v>46747.28</v>
      </c>
      <c r="I269" s="456">
        <v>139</v>
      </c>
      <c r="J269" s="457">
        <v>94216.640000000014</v>
      </c>
      <c r="K269" s="458">
        <v>43802.075215063582</v>
      </c>
      <c r="L269" s="457">
        <v>94216.640000000014</v>
      </c>
      <c r="M269" s="459">
        <v>1.3196096579240817</v>
      </c>
      <c r="N269" s="457">
        <v>3319320.6000000006</v>
      </c>
      <c r="O269" s="457">
        <f t="shared" ref="O269:O281" si="8">M269*N269/100</f>
        <v>43802.075215063582</v>
      </c>
    </row>
    <row r="270" spans="1:15" ht="15.6" customHeight="1">
      <c r="A270" s="529"/>
      <c r="B270" s="453" t="s">
        <v>237</v>
      </c>
      <c r="C270" s="454">
        <v>9</v>
      </c>
      <c r="D270" s="455">
        <v>10216.42</v>
      </c>
      <c r="E270" s="454">
        <v>0</v>
      </c>
      <c r="F270" s="455">
        <v>0</v>
      </c>
      <c r="G270" s="454">
        <v>9</v>
      </c>
      <c r="H270" s="455">
        <v>10216.42</v>
      </c>
      <c r="I270" s="456">
        <v>8</v>
      </c>
      <c r="J270" s="457">
        <v>8343.57</v>
      </c>
      <c r="K270" s="458">
        <v>3878.9929326937154</v>
      </c>
      <c r="L270" s="457">
        <v>8343.57</v>
      </c>
      <c r="M270" s="459">
        <v>0.1168610508033998</v>
      </c>
      <c r="N270" s="457">
        <v>3319320.6000000006</v>
      </c>
      <c r="O270" s="457">
        <f t="shared" si="8"/>
        <v>3878.9929326937154</v>
      </c>
    </row>
    <row r="271" spans="1:15" ht="15.6" customHeight="1">
      <c r="A271" s="529"/>
      <c r="B271" s="453" t="s">
        <v>238</v>
      </c>
      <c r="C271" s="454">
        <v>7</v>
      </c>
      <c r="D271" s="455">
        <v>8349.24</v>
      </c>
      <c r="E271" s="454">
        <v>16</v>
      </c>
      <c r="F271" s="455">
        <v>21736.800000000003</v>
      </c>
      <c r="G271" s="454">
        <v>23</v>
      </c>
      <c r="H271" s="455">
        <v>30086.04</v>
      </c>
      <c r="I271" s="456">
        <v>13</v>
      </c>
      <c r="J271" s="457">
        <v>13213.72</v>
      </c>
      <c r="K271" s="458">
        <v>6143.1649155689474</v>
      </c>
      <c r="L271" s="457">
        <v>13213.72</v>
      </c>
      <c r="M271" s="459">
        <v>0.18507296088148117</v>
      </c>
      <c r="N271" s="457">
        <v>3319320.6000000006</v>
      </c>
      <c r="O271" s="457">
        <f t="shared" si="8"/>
        <v>6143.1649155689474</v>
      </c>
    </row>
    <row r="272" spans="1:15" ht="15.6" customHeight="1">
      <c r="A272" s="529"/>
      <c r="B272" s="453" t="s">
        <v>239</v>
      </c>
      <c r="C272" s="454">
        <v>32</v>
      </c>
      <c r="D272" s="455">
        <v>42696.13</v>
      </c>
      <c r="E272" s="454">
        <v>35</v>
      </c>
      <c r="F272" s="455">
        <v>40899.56</v>
      </c>
      <c r="G272" s="454">
        <v>67</v>
      </c>
      <c r="H272" s="455">
        <v>83595.69</v>
      </c>
      <c r="I272" s="456">
        <v>0</v>
      </c>
      <c r="J272" s="457">
        <v>0</v>
      </c>
      <c r="K272" s="458">
        <v>0</v>
      </c>
      <c r="L272" s="457">
        <v>0</v>
      </c>
      <c r="M272" s="459">
        <v>0</v>
      </c>
      <c r="N272" s="457">
        <v>3319320.6000000006</v>
      </c>
      <c r="O272" s="457">
        <f t="shared" si="8"/>
        <v>0</v>
      </c>
    </row>
    <row r="273" spans="1:15" ht="15.6" customHeight="1">
      <c r="A273" s="529"/>
      <c r="B273" s="453" t="s">
        <v>240</v>
      </c>
      <c r="C273" s="454">
        <v>2</v>
      </c>
      <c r="D273" s="455">
        <v>1446.85</v>
      </c>
      <c r="E273" s="454">
        <v>0</v>
      </c>
      <c r="F273" s="455">
        <v>0</v>
      </c>
      <c r="G273" s="454">
        <v>2</v>
      </c>
      <c r="H273" s="455">
        <v>1446.85</v>
      </c>
      <c r="I273" s="456">
        <v>9</v>
      </c>
      <c r="J273" s="457">
        <v>6010.2099999999991</v>
      </c>
      <c r="K273" s="458">
        <v>2794.1950644634239</v>
      </c>
      <c r="L273" s="457">
        <v>6010.2099999999991</v>
      </c>
      <c r="M273" s="459">
        <v>8.4179728359575254E-2</v>
      </c>
      <c r="N273" s="457">
        <v>3319320.6000000006</v>
      </c>
      <c r="O273" s="457">
        <f t="shared" si="8"/>
        <v>2794.1950644634239</v>
      </c>
    </row>
    <row r="274" spans="1:15" ht="15.6" customHeight="1">
      <c r="A274" s="529"/>
      <c r="B274" s="453" t="s">
        <v>241</v>
      </c>
      <c r="C274" s="454">
        <v>5</v>
      </c>
      <c r="D274" s="455">
        <v>4665.5200000000004</v>
      </c>
      <c r="E274" s="454">
        <v>25</v>
      </c>
      <c r="F274" s="455">
        <v>19117.14</v>
      </c>
      <c r="G274" s="454">
        <v>30</v>
      </c>
      <c r="H274" s="455">
        <v>23782.66</v>
      </c>
      <c r="I274" s="456">
        <v>0</v>
      </c>
      <c r="J274" s="457">
        <v>0</v>
      </c>
      <c r="K274" s="458">
        <v>0</v>
      </c>
      <c r="L274" s="457">
        <v>0</v>
      </c>
      <c r="M274" s="459">
        <v>0</v>
      </c>
      <c r="N274" s="457">
        <v>3319320.6000000006</v>
      </c>
      <c r="O274" s="457">
        <f t="shared" si="8"/>
        <v>0</v>
      </c>
    </row>
    <row r="275" spans="1:15" ht="15.6" customHeight="1">
      <c r="A275" s="529"/>
      <c r="B275" s="453" t="s">
        <v>242</v>
      </c>
      <c r="C275" s="454">
        <v>13</v>
      </c>
      <c r="D275" s="455">
        <v>18925.810000000001</v>
      </c>
      <c r="E275" s="454">
        <v>0</v>
      </c>
      <c r="F275" s="455">
        <v>0</v>
      </c>
      <c r="G275" s="454">
        <v>13</v>
      </c>
      <c r="H275" s="455">
        <v>18925.810000000001</v>
      </c>
      <c r="I275" s="456">
        <v>0</v>
      </c>
      <c r="J275" s="457">
        <v>0</v>
      </c>
      <c r="K275" s="458">
        <v>0</v>
      </c>
      <c r="L275" s="457">
        <v>0</v>
      </c>
      <c r="M275" s="459">
        <v>0</v>
      </c>
      <c r="N275" s="457">
        <v>3319320.6000000006</v>
      </c>
      <c r="O275" s="457">
        <f t="shared" si="8"/>
        <v>0</v>
      </c>
    </row>
    <row r="276" spans="1:15" ht="15.6" customHeight="1">
      <c r="A276" s="529"/>
      <c r="B276" s="453" t="s">
        <v>243</v>
      </c>
      <c r="C276" s="454">
        <v>1</v>
      </c>
      <c r="D276" s="455">
        <v>386.20000000000005</v>
      </c>
      <c r="E276" s="454">
        <v>4</v>
      </c>
      <c r="F276" s="455">
        <v>4083.74</v>
      </c>
      <c r="G276" s="454">
        <v>5</v>
      </c>
      <c r="H276" s="455">
        <v>4469.9399999999996</v>
      </c>
      <c r="I276" s="456">
        <v>255</v>
      </c>
      <c r="J276" s="457">
        <v>249497.59999999986</v>
      </c>
      <c r="K276" s="458">
        <v>115993.4449071612</v>
      </c>
      <c r="L276" s="457">
        <v>249497.59999999986</v>
      </c>
      <c r="M276" s="459">
        <v>3.4944935691707868</v>
      </c>
      <c r="N276" s="457">
        <v>3319320.6000000006</v>
      </c>
      <c r="O276" s="457">
        <f t="shared" si="8"/>
        <v>115993.4449071612</v>
      </c>
    </row>
    <row r="277" spans="1:15" ht="15.6" customHeight="1">
      <c r="A277" s="529"/>
      <c r="B277" s="453" t="s">
        <v>244</v>
      </c>
      <c r="C277" s="454">
        <v>3</v>
      </c>
      <c r="D277" s="455">
        <v>4174.62</v>
      </c>
      <c r="E277" s="454">
        <v>0</v>
      </c>
      <c r="F277" s="455">
        <v>0</v>
      </c>
      <c r="G277" s="454">
        <v>3</v>
      </c>
      <c r="H277" s="455">
        <v>4174.62</v>
      </c>
      <c r="I277" s="456">
        <v>22</v>
      </c>
      <c r="J277" s="457">
        <v>22851.189999999995</v>
      </c>
      <c r="K277" s="458">
        <v>10623.70238562645</v>
      </c>
      <c r="L277" s="457">
        <v>22851.189999999995</v>
      </c>
      <c r="M277" s="459">
        <v>0.32005653161753789</v>
      </c>
      <c r="N277" s="457">
        <v>3319320.6000000006</v>
      </c>
      <c r="O277" s="457">
        <f t="shared" si="8"/>
        <v>10623.70238562645</v>
      </c>
    </row>
    <row r="278" spans="1:15" ht="15.6" customHeight="1">
      <c r="A278" s="529"/>
      <c r="B278" s="453" t="s">
        <v>245</v>
      </c>
      <c r="C278" s="454">
        <v>15</v>
      </c>
      <c r="D278" s="455">
        <v>16302.55</v>
      </c>
      <c r="E278" s="454">
        <v>0</v>
      </c>
      <c r="F278" s="455">
        <v>0</v>
      </c>
      <c r="G278" s="454">
        <v>15</v>
      </c>
      <c r="H278" s="455">
        <v>16302.55</v>
      </c>
      <c r="I278" s="456">
        <v>0</v>
      </c>
      <c r="J278" s="457">
        <v>0</v>
      </c>
      <c r="K278" s="458">
        <v>0</v>
      </c>
      <c r="L278" s="457">
        <v>0</v>
      </c>
      <c r="M278" s="459">
        <v>0</v>
      </c>
      <c r="N278" s="457">
        <v>3319320.6000000006</v>
      </c>
      <c r="O278" s="457">
        <f t="shared" si="8"/>
        <v>0</v>
      </c>
    </row>
    <row r="279" spans="1:15" ht="15.6" customHeight="1">
      <c r="A279" s="529"/>
      <c r="B279" s="453" t="s">
        <v>246</v>
      </c>
      <c r="C279" s="454">
        <v>25</v>
      </c>
      <c r="D279" s="455">
        <v>30858.82</v>
      </c>
      <c r="E279" s="454">
        <v>0</v>
      </c>
      <c r="F279" s="455">
        <v>0</v>
      </c>
      <c r="G279" s="454">
        <v>25</v>
      </c>
      <c r="H279" s="455">
        <v>30858.82</v>
      </c>
      <c r="I279" s="456">
        <v>0</v>
      </c>
      <c r="J279" s="457">
        <v>0</v>
      </c>
      <c r="K279" s="458">
        <v>0</v>
      </c>
      <c r="L279" s="457">
        <v>0</v>
      </c>
      <c r="M279" s="459">
        <v>0</v>
      </c>
      <c r="N279" s="457">
        <v>3319320.6000000006</v>
      </c>
      <c r="O279" s="457">
        <f t="shared" si="8"/>
        <v>0</v>
      </c>
    </row>
    <row r="280" spans="1:15" ht="15.6" customHeight="1">
      <c r="A280" s="529"/>
      <c r="B280" s="453" t="s">
        <v>247</v>
      </c>
      <c r="C280" s="454">
        <v>8</v>
      </c>
      <c r="D280" s="455">
        <v>8040.16</v>
      </c>
      <c r="E280" s="454">
        <v>39</v>
      </c>
      <c r="F280" s="455">
        <v>47764.66</v>
      </c>
      <c r="G280" s="454">
        <v>47</v>
      </c>
      <c r="H280" s="455">
        <v>55804.820000000007</v>
      </c>
      <c r="I280" s="456">
        <v>10</v>
      </c>
      <c r="J280" s="457">
        <v>11562.300000000001</v>
      </c>
      <c r="K280" s="458">
        <v>5375.4064490001938</v>
      </c>
      <c r="L280" s="457">
        <v>11562.300000000001</v>
      </c>
      <c r="M280" s="459">
        <v>0.16194297257698437</v>
      </c>
      <c r="N280" s="457">
        <v>3319320.6000000006</v>
      </c>
      <c r="O280" s="457">
        <f t="shared" si="8"/>
        <v>5375.4064490001938</v>
      </c>
    </row>
    <row r="281" spans="1:15" ht="15.6" customHeight="1">
      <c r="A281" s="529"/>
      <c r="B281" s="453" t="s">
        <v>248</v>
      </c>
      <c r="C281" s="454">
        <v>3</v>
      </c>
      <c r="D281" s="455">
        <v>2377.0600000000004</v>
      </c>
      <c r="E281" s="454">
        <v>60</v>
      </c>
      <c r="F281" s="455">
        <v>41131.399999999994</v>
      </c>
      <c r="G281" s="454">
        <v>63</v>
      </c>
      <c r="H281" s="455">
        <v>43508.459999999992</v>
      </c>
      <c r="I281" s="456">
        <v>43</v>
      </c>
      <c r="J281" s="457">
        <v>20725.750000000011</v>
      </c>
      <c r="K281" s="458">
        <v>9635.5682009951161</v>
      </c>
      <c r="L281" s="457">
        <v>20725.750000000011</v>
      </c>
      <c r="M281" s="459">
        <v>0.2902873618473345</v>
      </c>
      <c r="N281" s="457">
        <v>3319320.6000000006</v>
      </c>
      <c r="O281" s="457">
        <f t="shared" si="8"/>
        <v>9635.5682009951161</v>
      </c>
    </row>
    <row r="282" spans="1:15" ht="15.6" customHeight="1">
      <c r="A282" s="531" t="s">
        <v>249</v>
      </c>
      <c r="B282" s="531"/>
      <c r="C282" s="465">
        <v>173</v>
      </c>
      <c r="D282" s="466">
        <v>195186.66</v>
      </c>
      <c r="E282" s="465">
        <v>179</v>
      </c>
      <c r="F282" s="466">
        <v>174733.30000000002</v>
      </c>
      <c r="G282" s="465">
        <v>352</v>
      </c>
      <c r="H282" s="466">
        <v>369919.95999999996</v>
      </c>
      <c r="I282" s="467">
        <f>SUM(I269:I281)</f>
        <v>499</v>
      </c>
      <c r="J282" s="466">
        <f>SUM(J269:J281)</f>
        <v>426420.97999999986</v>
      </c>
      <c r="K282" s="466">
        <v>198246.55007057264</v>
      </c>
      <c r="L282" s="466">
        <f>SUM(L269:L281)</f>
        <v>426420.97999999986</v>
      </c>
      <c r="M282" s="468">
        <v>5.9725038331811815</v>
      </c>
      <c r="N282" s="469">
        <v>3319320.6000000006</v>
      </c>
      <c r="O282" s="466">
        <f>SUM(O269:O281)</f>
        <v>198246.55007057264</v>
      </c>
    </row>
    <row r="283" spans="1:15" ht="15.6" customHeight="1">
      <c r="A283" s="529" t="s">
        <v>250</v>
      </c>
      <c r="B283" s="453" t="s">
        <v>251</v>
      </c>
      <c r="C283" s="454">
        <v>5</v>
      </c>
      <c r="D283" s="455">
        <v>4957.9199999999992</v>
      </c>
      <c r="E283" s="454">
        <v>0</v>
      </c>
      <c r="F283" s="455">
        <v>0</v>
      </c>
      <c r="G283" s="454">
        <v>5</v>
      </c>
      <c r="H283" s="455">
        <v>4957.9199999999992</v>
      </c>
      <c r="I283" s="456">
        <v>35</v>
      </c>
      <c r="J283" s="457">
        <v>16255.729999999996</v>
      </c>
      <c r="K283" s="458">
        <v>7557.4198797130248</v>
      </c>
      <c r="L283" s="457">
        <v>16255.729999999996</v>
      </c>
      <c r="M283" s="459">
        <v>0.22767972095593969</v>
      </c>
      <c r="N283" s="457">
        <v>3319320.6000000006</v>
      </c>
      <c r="O283" s="457">
        <f t="shared" ref="O283:O288" si="9">M283*N283/100</f>
        <v>7557.4198797130248</v>
      </c>
    </row>
    <row r="284" spans="1:15" ht="15.6" customHeight="1">
      <c r="A284" s="529"/>
      <c r="B284" s="453" t="s">
        <v>252</v>
      </c>
      <c r="C284" s="454">
        <v>3</v>
      </c>
      <c r="D284" s="455">
        <v>1314.72</v>
      </c>
      <c r="E284" s="454">
        <v>6</v>
      </c>
      <c r="F284" s="455">
        <v>8106.98</v>
      </c>
      <c r="G284" s="454">
        <v>9</v>
      </c>
      <c r="H284" s="455">
        <v>9421.6999999999989</v>
      </c>
      <c r="I284" s="456">
        <v>4</v>
      </c>
      <c r="J284" s="457">
        <v>5418.38</v>
      </c>
      <c r="K284" s="458">
        <v>2519.0485279860986</v>
      </c>
      <c r="L284" s="457">
        <v>5418.38</v>
      </c>
      <c r="M284" s="459">
        <v>7.5890485781521022E-2</v>
      </c>
      <c r="N284" s="457">
        <v>3319320.6000000006</v>
      </c>
      <c r="O284" s="457">
        <f t="shared" si="9"/>
        <v>2519.0485279860986</v>
      </c>
    </row>
    <row r="285" spans="1:15" ht="15.6" customHeight="1">
      <c r="A285" s="529"/>
      <c r="B285" s="453" t="s">
        <v>253</v>
      </c>
      <c r="C285" s="454">
        <v>9</v>
      </c>
      <c r="D285" s="455">
        <v>9148.16</v>
      </c>
      <c r="E285" s="454">
        <v>31</v>
      </c>
      <c r="F285" s="455">
        <v>30283.520000000004</v>
      </c>
      <c r="G285" s="454">
        <v>40</v>
      </c>
      <c r="H285" s="455">
        <v>39431.680000000008</v>
      </c>
      <c r="I285" s="456">
        <v>0</v>
      </c>
      <c r="J285" s="457">
        <v>0</v>
      </c>
      <c r="K285" s="458">
        <v>0</v>
      </c>
      <c r="L285" s="457">
        <v>0</v>
      </c>
      <c r="M285" s="459">
        <v>0</v>
      </c>
      <c r="N285" s="457">
        <v>3319320.6000000006</v>
      </c>
      <c r="O285" s="457">
        <f t="shared" si="9"/>
        <v>0</v>
      </c>
    </row>
    <row r="286" spans="1:15" ht="15.6" customHeight="1">
      <c r="A286" s="529"/>
      <c r="B286" s="453" t="s">
        <v>254</v>
      </c>
      <c r="C286" s="454">
        <v>0</v>
      </c>
      <c r="D286" s="455">
        <v>0</v>
      </c>
      <c r="E286" s="454">
        <v>3</v>
      </c>
      <c r="F286" s="455">
        <v>3020.2599999999998</v>
      </c>
      <c r="G286" s="454">
        <v>3</v>
      </c>
      <c r="H286" s="455">
        <v>3020.2599999999998</v>
      </c>
      <c r="I286" s="456">
        <v>0</v>
      </c>
      <c r="J286" s="457">
        <v>0</v>
      </c>
      <c r="K286" s="458">
        <v>0</v>
      </c>
      <c r="L286" s="457">
        <v>0</v>
      </c>
      <c r="M286" s="459">
        <v>0</v>
      </c>
      <c r="N286" s="457">
        <v>3319320.6000000006</v>
      </c>
      <c r="O286" s="457">
        <f t="shared" si="9"/>
        <v>0</v>
      </c>
    </row>
    <row r="287" spans="1:15" ht="15.6" customHeight="1">
      <c r="A287" s="529"/>
      <c r="B287" s="453" t="s">
        <v>255</v>
      </c>
      <c r="C287" s="454">
        <v>11</v>
      </c>
      <c r="D287" s="455">
        <v>9993.76</v>
      </c>
      <c r="E287" s="454">
        <v>129</v>
      </c>
      <c r="F287" s="455">
        <v>99190.39999999998</v>
      </c>
      <c r="G287" s="454">
        <v>140</v>
      </c>
      <c r="H287" s="455">
        <v>109184.15999999997</v>
      </c>
      <c r="I287" s="456">
        <v>14</v>
      </c>
      <c r="J287" s="457">
        <v>7290.44</v>
      </c>
      <c r="K287" s="458">
        <v>3389.3843086625475</v>
      </c>
      <c r="L287" s="457">
        <v>7290.44</v>
      </c>
      <c r="M287" s="459">
        <v>0.10211078461847121</v>
      </c>
      <c r="N287" s="457">
        <v>3319320.6000000006</v>
      </c>
      <c r="O287" s="457">
        <f t="shared" si="9"/>
        <v>3389.3843086625475</v>
      </c>
    </row>
    <row r="288" spans="1:15" ht="15.6" customHeight="1">
      <c r="A288" s="529"/>
      <c r="B288" s="453" t="s">
        <v>256</v>
      </c>
      <c r="C288" s="454">
        <v>2</v>
      </c>
      <c r="D288" s="455">
        <v>1286</v>
      </c>
      <c r="E288" s="454">
        <v>11</v>
      </c>
      <c r="F288" s="455">
        <v>11481.71</v>
      </c>
      <c r="G288" s="454">
        <v>13</v>
      </c>
      <c r="H288" s="455">
        <v>12767.71</v>
      </c>
      <c r="I288" s="456">
        <v>0</v>
      </c>
      <c r="J288" s="457">
        <v>0</v>
      </c>
      <c r="K288" s="458">
        <v>0</v>
      </c>
      <c r="L288" s="457">
        <v>0</v>
      </c>
      <c r="M288" s="459">
        <v>0</v>
      </c>
      <c r="N288" s="457">
        <v>3319320.6000000006</v>
      </c>
      <c r="O288" s="457">
        <f t="shared" si="9"/>
        <v>0</v>
      </c>
    </row>
    <row r="289" spans="1:15" ht="15.6" customHeight="1">
      <c r="A289" s="530"/>
      <c r="B289" s="460" t="s">
        <v>399</v>
      </c>
      <c r="C289" s="454"/>
      <c r="D289" s="455"/>
      <c r="E289" s="454"/>
      <c r="F289" s="455"/>
      <c r="G289" s="454" t="s">
        <v>1030</v>
      </c>
      <c r="H289" s="455" t="s">
        <v>1030</v>
      </c>
      <c r="I289" s="470">
        <v>14</v>
      </c>
      <c r="J289" s="471">
        <v>10179.509999999998</v>
      </c>
      <c r="K289" s="463">
        <v>10179.509999999998</v>
      </c>
      <c r="L289" s="471" t="s">
        <v>1030</v>
      </c>
      <c r="M289" s="459">
        <v>0</v>
      </c>
      <c r="N289" s="457">
        <v>3319320.6000000006</v>
      </c>
      <c r="O289" s="471">
        <v>10179.509999999998</v>
      </c>
    </row>
    <row r="290" spans="1:15" ht="15.6" customHeight="1">
      <c r="A290" s="529"/>
      <c r="B290" s="453" t="s">
        <v>257</v>
      </c>
      <c r="C290" s="454">
        <v>0</v>
      </c>
      <c r="D290" s="455">
        <v>0</v>
      </c>
      <c r="E290" s="454">
        <v>45</v>
      </c>
      <c r="F290" s="455">
        <v>28946.700000000008</v>
      </c>
      <c r="G290" s="454">
        <v>45</v>
      </c>
      <c r="H290" s="455">
        <v>28946.700000000008</v>
      </c>
      <c r="I290" s="456">
        <v>34</v>
      </c>
      <c r="J290" s="457">
        <v>22588.03</v>
      </c>
      <c r="K290" s="458">
        <v>10501.35718085587</v>
      </c>
      <c r="L290" s="457">
        <v>22588.03</v>
      </c>
      <c r="M290" s="459">
        <v>0.31637068082112552</v>
      </c>
      <c r="N290" s="457">
        <v>3319320.6000000006</v>
      </c>
      <c r="O290" s="457">
        <f t="shared" ref="O290:O297" si="10">M290*N290/100</f>
        <v>10501.35718085587</v>
      </c>
    </row>
    <row r="291" spans="1:15" ht="15.6" customHeight="1">
      <c r="A291" s="529"/>
      <c r="B291" s="453" t="s">
        <v>258</v>
      </c>
      <c r="C291" s="454">
        <v>3</v>
      </c>
      <c r="D291" s="455">
        <v>2949.52</v>
      </c>
      <c r="E291" s="454">
        <v>0</v>
      </c>
      <c r="F291" s="455">
        <v>0</v>
      </c>
      <c r="G291" s="454">
        <v>3</v>
      </c>
      <c r="H291" s="455">
        <v>2949.52</v>
      </c>
      <c r="I291" s="456">
        <v>0</v>
      </c>
      <c r="J291" s="457">
        <v>0</v>
      </c>
      <c r="K291" s="458">
        <v>0</v>
      </c>
      <c r="L291" s="457">
        <v>0</v>
      </c>
      <c r="M291" s="459">
        <v>0</v>
      </c>
      <c r="N291" s="457">
        <v>3319320.6000000006</v>
      </c>
      <c r="O291" s="457">
        <f t="shared" si="10"/>
        <v>0</v>
      </c>
    </row>
    <row r="292" spans="1:15" ht="15.6" customHeight="1">
      <c r="A292" s="529"/>
      <c r="B292" s="453" t="s">
        <v>259</v>
      </c>
      <c r="C292" s="454">
        <v>0</v>
      </c>
      <c r="D292" s="455">
        <v>0</v>
      </c>
      <c r="E292" s="454">
        <v>19</v>
      </c>
      <c r="F292" s="455">
        <v>10686.59</v>
      </c>
      <c r="G292" s="454">
        <v>19</v>
      </c>
      <c r="H292" s="455">
        <v>10686.59</v>
      </c>
      <c r="I292" s="456">
        <v>0</v>
      </c>
      <c r="J292" s="457">
        <v>0</v>
      </c>
      <c r="K292" s="458">
        <v>0</v>
      </c>
      <c r="L292" s="457">
        <v>0</v>
      </c>
      <c r="M292" s="459">
        <v>0</v>
      </c>
      <c r="N292" s="457">
        <v>3319320.6000000006</v>
      </c>
      <c r="O292" s="457">
        <f t="shared" si="10"/>
        <v>0</v>
      </c>
    </row>
    <row r="293" spans="1:15" ht="15.6" customHeight="1">
      <c r="A293" s="529"/>
      <c r="B293" s="453" t="s">
        <v>260</v>
      </c>
      <c r="C293" s="454">
        <v>11</v>
      </c>
      <c r="D293" s="455">
        <v>6007.16</v>
      </c>
      <c r="E293" s="454">
        <v>0</v>
      </c>
      <c r="F293" s="455">
        <v>0</v>
      </c>
      <c r="G293" s="454">
        <v>11</v>
      </c>
      <c r="H293" s="455">
        <v>6007.16</v>
      </c>
      <c r="I293" s="456">
        <v>0</v>
      </c>
      <c r="J293" s="457">
        <v>0</v>
      </c>
      <c r="K293" s="458">
        <v>0</v>
      </c>
      <c r="L293" s="457">
        <v>0</v>
      </c>
      <c r="M293" s="459">
        <v>0</v>
      </c>
      <c r="N293" s="457">
        <v>3319320.6000000006</v>
      </c>
      <c r="O293" s="457">
        <f t="shared" si="10"/>
        <v>0</v>
      </c>
    </row>
    <row r="294" spans="1:15" ht="15.6" customHeight="1">
      <c r="A294" s="529"/>
      <c r="B294" s="453" t="s">
        <v>261</v>
      </c>
      <c r="C294" s="454">
        <v>4</v>
      </c>
      <c r="D294" s="455">
        <v>7040.7200000000012</v>
      </c>
      <c r="E294" s="454">
        <v>0</v>
      </c>
      <c r="F294" s="455">
        <v>0</v>
      </c>
      <c r="G294" s="454">
        <v>4</v>
      </c>
      <c r="H294" s="455">
        <v>7040.7200000000012</v>
      </c>
      <c r="I294" s="456">
        <v>3</v>
      </c>
      <c r="J294" s="457">
        <v>1116.28</v>
      </c>
      <c r="K294" s="458">
        <v>518.96756794841303</v>
      </c>
      <c r="L294" s="457">
        <v>1116.28</v>
      </c>
      <c r="M294" s="459">
        <v>1.563475272465133E-2</v>
      </c>
      <c r="N294" s="457">
        <v>3319320.6000000006</v>
      </c>
      <c r="O294" s="457">
        <f t="shared" si="10"/>
        <v>518.96756794841303</v>
      </c>
    </row>
    <row r="295" spans="1:15" ht="15.6" customHeight="1">
      <c r="A295" s="529"/>
      <c r="B295" s="453" t="s">
        <v>262</v>
      </c>
      <c r="C295" s="454">
        <v>4</v>
      </c>
      <c r="D295" s="455">
        <v>4706.96</v>
      </c>
      <c r="E295" s="454">
        <v>0</v>
      </c>
      <c r="F295" s="455">
        <v>0</v>
      </c>
      <c r="G295" s="454">
        <v>4</v>
      </c>
      <c r="H295" s="455">
        <v>4706.96</v>
      </c>
      <c r="I295" s="456">
        <v>0</v>
      </c>
      <c r="J295" s="457">
        <v>0</v>
      </c>
      <c r="K295" s="458">
        <v>0</v>
      </c>
      <c r="L295" s="457">
        <v>0</v>
      </c>
      <c r="M295" s="459">
        <v>0</v>
      </c>
      <c r="N295" s="457">
        <v>3319320.6000000006</v>
      </c>
      <c r="O295" s="457">
        <f t="shared" si="10"/>
        <v>0</v>
      </c>
    </row>
    <row r="296" spans="1:15" ht="15.6" customHeight="1">
      <c r="A296" s="529"/>
      <c r="B296" s="453" t="s">
        <v>263</v>
      </c>
      <c r="C296" s="454">
        <v>2</v>
      </c>
      <c r="D296" s="455">
        <v>1761</v>
      </c>
      <c r="E296" s="454">
        <v>0</v>
      </c>
      <c r="F296" s="455">
        <v>0</v>
      </c>
      <c r="G296" s="454">
        <v>2</v>
      </c>
      <c r="H296" s="455">
        <v>1761</v>
      </c>
      <c r="I296" s="456">
        <v>0</v>
      </c>
      <c r="J296" s="457">
        <v>0</v>
      </c>
      <c r="K296" s="458">
        <v>0</v>
      </c>
      <c r="L296" s="457">
        <v>0</v>
      </c>
      <c r="M296" s="459">
        <v>0</v>
      </c>
      <c r="N296" s="457">
        <v>3319320.6000000006</v>
      </c>
      <c r="O296" s="457">
        <f t="shared" si="10"/>
        <v>0</v>
      </c>
    </row>
    <row r="297" spans="1:15" ht="15.6" customHeight="1">
      <c r="A297" s="529"/>
      <c r="B297" s="453" t="s">
        <v>264</v>
      </c>
      <c r="C297" s="454">
        <v>1</v>
      </c>
      <c r="D297" s="455">
        <v>966.74</v>
      </c>
      <c r="E297" s="454">
        <v>8</v>
      </c>
      <c r="F297" s="455">
        <v>8614.7800000000007</v>
      </c>
      <c r="G297" s="454">
        <v>9</v>
      </c>
      <c r="H297" s="455">
        <v>9581.52</v>
      </c>
      <c r="I297" s="456">
        <v>0</v>
      </c>
      <c r="J297" s="457">
        <v>0</v>
      </c>
      <c r="K297" s="458">
        <v>0</v>
      </c>
      <c r="L297" s="457">
        <v>0</v>
      </c>
      <c r="M297" s="459">
        <v>0</v>
      </c>
      <c r="N297" s="457">
        <v>3319320.6000000006</v>
      </c>
      <c r="O297" s="457">
        <f t="shared" si="10"/>
        <v>0</v>
      </c>
    </row>
    <row r="298" spans="1:15" ht="15.6" customHeight="1">
      <c r="A298" s="531" t="s">
        <v>265</v>
      </c>
      <c r="B298" s="531"/>
      <c r="C298" s="465">
        <v>55</v>
      </c>
      <c r="D298" s="466">
        <v>50132.659999999996</v>
      </c>
      <c r="E298" s="465">
        <v>252</v>
      </c>
      <c r="F298" s="466">
        <v>200330.93999999997</v>
      </c>
      <c r="G298" s="465">
        <v>307</v>
      </c>
      <c r="H298" s="466">
        <v>250463.6</v>
      </c>
      <c r="I298" s="467">
        <f>SUM(I283:I297)</f>
        <v>104</v>
      </c>
      <c r="J298" s="466">
        <f>SUM(J283:J297)</f>
        <v>62848.369999999995</v>
      </c>
      <c r="K298" s="466">
        <v>34665.687465165953</v>
      </c>
      <c r="L298" s="466">
        <f>SUM(L283:L297)</f>
        <v>52668.859999999993</v>
      </c>
      <c r="M298" s="468">
        <v>0.73768642490170877</v>
      </c>
      <c r="N298" s="469">
        <v>3319320.6000000006</v>
      </c>
      <c r="O298" s="466">
        <f>SUM(O283:O297)</f>
        <v>34665.687465165953</v>
      </c>
    </row>
    <row r="299" spans="1:15" ht="15.6" customHeight="1">
      <c r="A299" s="529" t="s">
        <v>266</v>
      </c>
      <c r="B299" s="453" t="s">
        <v>267</v>
      </c>
      <c r="C299" s="454">
        <v>0</v>
      </c>
      <c r="D299" s="455">
        <v>0</v>
      </c>
      <c r="E299" s="454">
        <v>1</v>
      </c>
      <c r="F299" s="455">
        <v>1164.08</v>
      </c>
      <c r="G299" s="454">
        <v>1</v>
      </c>
      <c r="H299" s="455">
        <v>1164.08</v>
      </c>
      <c r="I299" s="456">
        <v>7</v>
      </c>
      <c r="J299" s="457">
        <v>9199.08</v>
      </c>
      <c r="K299" s="458">
        <v>4276.7264261322316</v>
      </c>
      <c r="L299" s="457">
        <v>9199.08</v>
      </c>
      <c r="M299" s="459">
        <v>0.1288434273607747</v>
      </c>
      <c r="N299" s="457">
        <v>3319320.6000000006</v>
      </c>
      <c r="O299" s="457">
        <f>M299*N299/100</f>
        <v>4276.7264261322316</v>
      </c>
    </row>
    <row r="300" spans="1:15" ht="15.6" customHeight="1">
      <c r="A300" s="530"/>
      <c r="B300" s="460" t="s">
        <v>400</v>
      </c>
      <c r="C300" s="454"/>
      <c r="D300" s="455"/>
      <c r="E300" s="454"/>
      <c r="F300" s="455"/>
      <c r="G300" s="454" t="s">
        <v>1030</v>
      </c>
      <c r="H300" s="455" t="s">
        <v>1030</v>
      </c>
      <c r="I300" s="470">
        <v>2</v>
      </c>
      <c r="J300" s="471">
        <v>1571.8200000000002</v>
      </c>
      <c r="K300" s="463">
        <v>1571.8200000000002</v>
      </c>
      <c r="L300" s="471" t="s">
        <v>1030</v>
      </c>
      <c r="M300" s="459">
        <v>0</v>
      </c>
      <c r="N300" s="457">
        <v>3319320.6000000006</v>
      </c>
      <c r="O300" s="471">
        <v>1571.8200000000002</v>
      </c>
    </row>
    <row r="301" spans="1:15" ht="15.6" customHeight="1">
      <c r="A301" s="530"/>
      <c r="B301" s="460" t="s">
        <v>401</v>
      </c>
      <c r="C301" s="454"/>
      <c r="D301" s="455"/>
      <c r="E301" s="454"/>
      <c r="F301" s="455"/>
      <c r="G301" s="454" t="s">
        <v>1030</v>
      </c>
      <c r="H301" s="455" t="s">
        <v>1030</v>
      </c>
      <c r="I301" s="470">
        <v>14</v>
      </c>
      <c r="J301" s="471">
        <v>12369.22</v>
      </c>
      <c r="K301" s="463">
        <v>12369.22</v>
      </c>
      <c r="L301" s="471" t="s">
        <v>1030</v>
      </c>
      <c r="M301" s="459">
        <v>0</v>
      </c>
      <c r="N301" s="457">
        <v>3319320.6000000006</v>
      </c>
      <c r="O301" s="471">
        <v>12369.22</v>
      </c>
    </row>
    <row r="302" spans="1:15" ht="15.6" customHeight="1">
      <c r="A302" s="530"/>
      <c r="B302" s="453" t="s">
        <v>268</v>
      </c>
      <c r="C302" s="454">
        <v>4</v>
      </c>
      <c r="D302" s="455">
        <v>2006</v>
      </c>
      <c r="E302" s="454">
        <v>0</v>
      </c>
      <c r="F302" s="455">
        <v>0</v>
      </c>
      <c r="G302" s="454">
        <v>4</v>
      </c>
      <c r="H302" s="455">
        <v>2006</v>
      </c>
      <c r="I302" s="456">
        <v>40</v>
      </c>
      <c r="J302" s="457">
        <v>24544.690000000006</v>
      </c>
      <c r="K302" s="458">
        <v>11411.024183312196</v>
      </c>
      <c r="L302" s="457">
        <v>24544.690000000006</v>
      </c>
      <c r="M302" s="459">
        <v>0.34377589749276383</v>
      </c>
      <c r="N302" s="457">
        <v>3319320.6000000006</v>
      </c>
      <c r="O302" s="457">
        <f>M302*N302/100</f>
        <v>11411.024183312196</v>
      </c>
    </row>
    <row r="303" spans="1:15" ht="15.6" customHeight="1">
      <c r="A303" s="530"/>
      <c r="B303" s="460" t="s">
        <v>402</v>
      </c>
      <c r="C303" s="454"/>
      <c r="D303" s="455"/>
      <c r="E303" s="454"/>
      <c r="F303" s="455"/>
      <c r="G303" s="454" t="s">
        <v>1030</v>
      </c>
      <c r="H303" s="455" t="s">
        <v>1030</v>
      </c>
      <c r="I303" s="470">
        <v>96</v>
      </c>
      <c r="J303" s="471">
        <v>82071.759999999995</v>
      </c>
      <c r="K303" s="463">
        <v>82071.759999999995</v>
      </c>
      <c r="L303" s="471" t="s">
        <v>1030</v>
      </c>
      <c r="M303" s="459">
        <v>0</v>
      </c>
      <c r="N303" s="457">
        <v>3319320.6000000006</v>
      </c>
      <c r="O303" s="471">
        <v>82071.759999999995</v>
      </c>
    </row>
    <row r="304" spans="1:15" ht="15.6" customHeight="1">
      <c r="A304" s="530"/>
      <c r="B304" s="453" t="s">
        <v>269</v>
      </c>
      <c r="C304" s="454">
        <v>0</v>
      </c>
      <c r="D304" s="455">
        <v>0</v>
      </c>
      <c r="E304" s="454">
        <v>4</v>
      </c>
      <c r="F304" s="455">
        <v>2066.7199999999998</v>
      </c>
      <c r="G304" s="454">
        <v>4</v>
      </c>
      <c r="H304" s="455">
        <v>2066.7199999999998</v>
      </c>
      <c r="I304" s="456">
        <v>132</v>
      </c>
      <c r="J304" s="457">
        <v>77377.349999999991</v>
      </c>
      <c r="K304" s="458">
        <v>35973.353588520025</v>
      </c>
      <c r="L304" s="457">
        <v>77377.349999999991</v>
      </c>
      <c r="M304" s="459">
        <v>1.0837565250105705</v>
      </c>
      <c r="N304" s="457">
        <v>3319320.6000000006</v>
      </c>
      <c r="O304" s="457">
        <f>M304*N304/100</f>
        <v>35973.353588520025</v>
      </c>
    </row>
    <row r="305" spans="1:15" ht="15.6" customHeight="1">
      <c r="A305" s="529"/>
      <c r="B305" s="460" t="s">
        <v>403</v>
      </c>
      <c r="C305" s="454"/>
      <c r="D305" s="455"/>
      <c r="E305" s="454"/>
      <c r="F305" s="455"/>
      <c r="G305" s="454" t="s">
        <v>1030</v>
      </c>
      <c r="H305" s="455" t="s">
        <v>1030</v>
      </c>
      <c r="I305" s="470">
        <v>61</v>
      </c>
      <c r="J305" s="471">
        <v>57702.96</v>
      </c>
      <c r="K305" s="463">
        <v>57702.96</v>
      </c>
      <c r="L305" s="471" t="s">
        <v>1030</v>
      </c>
      <c r="M305" s="459">
        <v>0</v>
      </c>
      <c r="N305" s="457">
        <v>3319320.6000000006</v>
      </c>
      <c r="O305" s="471">
        <v>57702.96</v>
      </c>
    </row>
    <row r="306" spans="1:15" ht="15.6" customHeight="1">
      <c r="A306" s="529"/>
      <c r="B306" s="453" t="s">
        <v>270</v>
      </c>
      <c r="C306" s="454">
        <v>0</v>
      </c>
      <c r="D306" s="455">
        <v>0</v>
      </c>
      <c r="E306" s="454">
        <v>11</v>
      </c>
      <c r="F306" s="455">
        <v>13190.789999999999</v>
      </c>
      <c r="G306" s="454">
        <v>11</v>
      </c>
      <c r="H306" s="455">
        <v>13190.789999999999</v>
      </c>
      <c r="I306" s="456">
        <v>1</v>
      </c>
      <c r="J306" s="457">
        <v>1386.1</v>
      </c>
      <c r="K306" s="458">
        <v>644.40906039102674</v>
      </c>
      <c r="L306" s="457">
        <v>1386.1</v>
      </c>
      <c r="M306" s="459">
        <v>1.9413884286773223E-2</v>
      </c>
      <c r="N306" s="457">
        <v>3319320.6000000006</v>
      </c>
      <c r="O306" s="457">
        <f>M306*N306/100</f>
        <v>644.40906039102674</v>
      </c>
    </row>
    <row r="307" spans="1:15" ht="15.6" customHeight="1">
      <c r="A307" s="529"/>
      <c r="B307" s="453" t="s">
        <v>271</v>
      </c>
      <c r="C307" s="454">
        <v>1</v>
      </c>
      <c r="D307" s="455">
        <v>643</v>
      </c>
      <c r="E307" s="454">
        <v>34</v>
      </c>
      <c r="F307" s="455">
        <v>27173.219999999994</v>
      </c>
      <c r="G307" s="454">
        <v>35</v>
      </c>
      <c r="H307" s="455">
        <v>27816.219999999994</v>
      </c>
      <c r="I307" s="456">
        <v>7</v>
      </c>
      <c r="J307" s="457">
        <v>5905.2799999999988</v>
      </c>
      <c r="K307" s="458">
        <v>2745.4122618468518</v>
      </c>
      <c r="L307" s="457">
        <v>5905.2799999999988</v>
      </c>
      <c r="M307" s="459">
        <v>8.2710066085416742E-2</v>
      </c>
      <c r="N307" s="457">
        <v>3319320.6000000006</v>
      </c>
      <c r="O307" s="457">
        <f>M307*N307/100</f>
        <v>2745.4122618468518</v>
      </c>
    </row>
    <row r="308" spans="1:15" ht="15.6" customHeight="1">
      <c r="A308" s="529"/>
      <c r="B308" s="460" t="s">
        <v>404</v>
      </c>
      <c r="C308" s="454"/>
      <c r="D308" s="455"/>
      <c r="E308" s="454"/>
      <c r="F308" s="455"/>
      <c r="G308" s="454" t="s">
        <v>1030</v>
      </c>
      <c r="H308" s="455" t="s">
        <v>1030</v>
      </c>
      <c r="I308" s="470">
        <v>91</v>
      </c>
      <c r="J308" s="471">
        <v>67093.2</v>
      </c>
      <c r="K308" s="463">
        <v>67093.2</v>
      </c>
      <c r="L308" s="471" t="s">
        <v>1030</v>
      </c>
      <c r="M308" s="459">
        <v>0</v>
      </c>
      <c r="N308" s="457">
        <v>3319320.6000000006</v>
      </c>
      <c r="O308" s="471">
        <v>67093.2</v>
      </c>
    </row>
    <row r="309" spans="1:15" ht="15.6" customHeight="1">
      <c r="A309" s="531" t="s">
        <v>272</v>
      </c>
      <c r="B309" s="531"/>
      <c r="C309" s="465">
        <v>5</v>
      </c>
      <c r="D309" s="466">
        <v>2649</v>
      </c>
      <c r="E309" s="465">
        <v>50</v>
      </c>
      <c r="F309" s="466">
        <v>43594.81</v>
      </c>
      <c r="G309" s="465">
        <v>55</v>
      </c>
      <c r="H309" s="466">
        <v>46243.80999999999</v>
      </c>
      <c r="I309" s="467">
        <f>SUM(I299:I308)</f>
        <v>451</v>
      </c>
      <c r="J309" s="466">
        <f>SUM(J299:J308)</f>
        <v>339221.46</v>
      </c>
      <c r="K309" s="466">
        <v>275859.88552020228</v>
      </c>
      <c r="L309" s="466">
        <f>SUM(L299:L308)</f>
        <v>118412.5</v>
      </c>
      <c r="M309" s="468">
        <v>1.6584998002362992</v>
      </c>
      <c r="N309" s="469">
        <v>3319320.6000000006</v>
      </c>
      <c r="O309" s="466">
        <f>SUM(O299:O308)</f>
        <v>275859.88552020228</v>
      </c>
    </row>
    <row r="310" spans="1:15" ht="15" customHeight="1">
      <c r="A310" s="529" t="s">
        <v>273</v>
      </c>
      <c r="B310" s="453" t="s">
        <v>274</v>
      </c>
      <c r="C310" s="454">
        <v>0</v>
      </c>
      <c r="D310" s="455">
        <v>0</v>
      </c>
      <c r="E310" s="454">
        <v>49</v>
      </c>
      <c r="F310" s="455">
        <v>39787.68</v>
      </c>
      <c r="G310" s="454">
        <v>49</v>
      </c>
      <c r="H310" s="455">
        <v>39787.68</v>
      </c>
      <c r="I310" s="456">
        <v>23</v>
      </c>
      <c r="J310" s="457">
        <v>19081.180000000004</v>
      </c>
      <c r="K310" s="458">
        <v>8870.9943546295744</v>
      </c>
      <c r="L310" s="457">
        <v>19081.180000000004</v>
      </c>
      <c r="M310" s="459">
        <v>0.26725331547153275</v>
      </c>
      <c r="N310" s="457">
        <v>3319320.6000000006</v>
      </c>
      <c r="O310" s="457">
        <f>M310*N310/100</f>
        <v>8870.9943546295744</v>
      </c>
    </row>
    <row r="311" spans="1:15" ht="15" customHeight="1">
      <c r="A311" s="530"/>
      <c r="B311" s="460" t="s">
        <v>405</v>
      </c>
      <c r="C311" s="454"/>
      <c r="D311" s="455"/>
      <c r="E311" s="454"/>
      <c r="F311" s="455"/>
      <c r="G311" s="454" t="s">
        <v>1030</v>
      </c>
      <c r="H311" s="455" t="s">
        <v>1030</v>
      </c>
      <c r="I311" s="470">
        <v>21</v>
      </c>
      <c r="J311" s="471">
        <v>19157.620000000003</v>
      </c>
      <c r="K311" s="463">
        <v>19157.620000000003</v>
      </c>
      <c r="L311" s="471" t="s">
        <v>1030</v>
      </c>
      <c r="M311" s="459">
        <v>0</v>
      </c>
      <c r="N311" s="457">
        <v>3319320.6000000006</v>
      </c>
      <c r="O311" s="471">
        <v>19157.620000000003</v>
      </c>
    </row>
    <row r="312" spans="1:15" ht="15" customHeight="1">
      <c r="A312" s="530"/>
      <c r="B312" s="453" t="s">
        <v>275</v>
      </c>
      <c r="C312" s="454">
        <v>0</v>
      </c>
      <c r="D312" s="455">
        <v>0</v>
      </c>
      <c r="E312" s="454">
        <v>8</v>
      </c>
      <c r="F312" s="455">
        <v>3786.22</v>
      </c>
      <c r="G312" s="454">
        <v>8</v>
      </c>
      <c r="H312" s="455">
        <v>3786.22</v>
      </c>
      <c r="I312" s="456">
        <v>56</v>
      </c>
      <c r="J312" s="457">
        <v>55033.009999999987</v>
      </c>
      <c r="K312" s="458">
        <v>25585.289852528655</v>
      </c>
      <c r="L312" s="457">
        <v>55033.009999999987</v>
      </c>
      <c r="M312" s="459">
        <v>0.77079899581042732</v>
      </c>
      <c r="N312" s="457">
        <v>3319320.6000000006</v>
      </c>
      <c r="O312" s="457">
        <f>M312*N312/100</f>
        <v>25585.289852528655</v>
      </c>
    </row>
    <row r="313" spans="1:15" ht="15" customHeight="1">
      <c r="A313" s="530"/>
      <c r="B313" s="460" t="s">
        <v>406</v>
      </c>
      <c r="C313" s="454"/>
      <c r="D313" s="455"/>
      <c r="E313" s="454"/>
      <c r="F313" s="455"/>
      <c r="G313" s="454" t="s">
        <v>1030</v>
      </c>
      <c r="H313" s="455" t="s">
        <v>1030</v>
      </c>
      <c r="I313" s="470">
        <v>38</v>
      </c>
      <c r="J313" s="471">
        <v>42461.440000000002</v>
      </c>
      <c r="K313" s="463">
        <v>42461.440000000002</v>
      </c>
      <c r="L313" s="471" t="s">
        <v>1030</v>
      </c>
      <c r="M313" s="459">
        <v>0</v>
      </c>
      <c r="N313" s="457">
        <v>3319320.6000000006</v>
      </c>
      <c r="O313" s="471">
        <v>42461.440000000002</v>
      </c>
    </row>
    <row r="314" spans="1:15" ht="15" customHeight="1">
      <c r="A314" s="530"/>
      <c r="B314" s="460" t="s">
        <v>407</v>
      </c>
      <c r="C314" s="454"/>
      <c r="D314" s="455"/>
      <c r="E314" s="454"/>
      <c r="F314" s="455"/>
      <c r="G314" s="454" t="s">
        <v>1030</v>
      </c>
      <c r="H314" s="455" t="s">
        <v>1030</v>
      </c>
      <c r="I314" s="470">
        <v>47</v>
      </c>
      <c r="J314" s="471">
        <v>42016.789999999994</v>
      </c>
      <c r="K314" s="463">
        <v>42016.789999999994</v>
      </c>
      <c r="L314" s="471" t="s">
        <v>1030</v>
      </c>
      <c r="M314" s="459">
        <v>0</v>
      </c>
      <c r="N314" s="457">
        <v>3319320.6000000006</v>
      </c>
      <c r="O314" s="471">
        <v>42016.789999999994</v>
      </c>
    </row>
    <row r="315" spans="1:15" ht="15" customHeight="1">
      <c r="A315" s="530"/>
      <c r="B315" s="460" t="s">
        <v>408</v>
      </c>
      <c r="C315" s="454"/>
      <c r="D315" s="455"/>
      <c r="E315" s="454"/>
      <c r="F315" s="455"/>
      <c r="G315" s="454" t="s">
        <v>1030</v>
      </c>
      <c r="H315" s="455" t="s">
        <v>1030</v>
      </c>
      <c r="I315" s="470">
        <v>32</v>
      </c>
      <c r="J315" s="471">
        <v>31404.080000000009</v>
      </c>
      <c r="K315" s="463">
        <v>31404.080000000009</v>
      </c>
      <c r="L315" s="471" t="s">
        <v>1030</v>
      </c>
      <c r="M315" s="459">
        <v>0</v>
      </c>
      <c r="N315" s="457">
        <v>3319320.6000000006</v>
      </c>
      <c r="O315" s="471">
        <v>31404.080000000009</v>
      </c>
    </row>
    <row r="316" spans="1:15" ht="15" customHeight="1">
      <c r="A316" s="530"/>
      <c r="B316" s="460" t="s">
        <v>409</v>
      </c>
      <c r="C316" s="454"/>
      <c r="D316" s="455"/>
      <c r="E316" s="454"/>
      <c r="F316" s="455"/>
      <c r="G316" s="454" t="s">
        <v>1030</v>
      </c>
      <c r="H316" s="455" t="s">
        <v>1030</v>
      </c>
      <c r="I316" s="470">
        <v>17</v>
      </c>
      <c r="J316" s="471">
        <v>16188.17</v>
      </c>
      <c r="K316" s="463">
        <v>16188.17</v>
      </c>
      <c r="L316" s="471" t="s">
        <v>1030</v>
      </c>
      <c r="M316" s="459">
        <v>0</v>
      </c>
      <c r="N316" s="457">
        <v>3319320.6000000006</v>
      </c>
      <c r="O316" s="471">
        <v>16188.17</v>
      </c>
    </row>
    <row r="317" spans="1:15" ht="15" customHeight="1">
      <c r="A317" s="530"/>
      <c r="B317" s="460" t="s">
        <v>410</v>
      </c>
      <c r="C317" s="454"/>
      <c r="D317" s="455"/>
      <c r="E317" s="454"/>
      <c r="F317" s="455"/>
      <c r="G317" s="454" t="s">
        <v>1030</v>
      </c>
      <c r="H317" s="455" t="s">
        <v>1030</v>
      </c>
      <c r="I317" s="470">
        <v>103</v>
      </c>
      <c r="J317" s="471">
        <v>94605.160000000018</v>
      </c>
      <c r="K317" s="463">
        <v>94605.160000000018</v>
      </c>
      <c r="L317" s="471" t="s">
        <v>1030</v>
      </c>
      <c r="M317" s="459">
        <v>0</v>
      </c>
      <c r="N317" s="457">
        <v>3319320.6000000006</v>
      </c>
      <c r="O317" s="471">
        <v>94605.160000000018</v>
      </c>
    </row>
    <row r="318" spans="1:15" ht="15.6" customHeight="1">
      <c r="A318" s="529"/>
      <c r="B318" s="460" t="s">
        <v>411</v>
      </c>
      <c r="C318" s="454"/>
      <c r="D318" s="455"/>
      <c r="E318" s="454"/>
      <c r="F318" s="455"/>
      <c r="G318" s="454" t="s">
        <v>1030</v>
      </c>
      <c r="H318" s="455" t="s">
        <v>1030</v>
      </c>
      <c r="I318" s="470">
        <v>106</v>
      </c>
      <c r="J318" s="471">
        <v>76529.320000000007</v>
      </c>
      <c r="K318" s="463">
        <v>76529.320000000007</v>
      </c>
      <c r="L318" s="471" t="s">
        <v>1030</v>
      </c>
      <c r="M318" s="459">
        <v>0</v>
      </c>
      <c r="N318" s="457">
        <v>3319320.6000000006</v>
      </c>
      <c r="O318" s="471">
        <v>76529.320000000007</v>
      </c>
    </row>
    <row r="319" spans="1:15" ht="15.6" customHeight="1">
      <c r="A319" s="531" t="s">
        <v>276</v>
      </c>
      <c r="B319" s="531"/>
      <c r="C319" s="465">
        <v>0</v>
      </c>
      <c r="D319" s="466">
        <v>0</v>
      </c>
      <c r="E319" s="465">
        <v>57</v>
      </c>
      <c r="F319" s="466">
        <v>43573.9</v>
      </c>
      <c r="G319" s="465">
        <v>57</v>
      </c>
      <c r="H319" s="466">
        <v>43573.9</v>
      </c>
      <c r="I319" s="467">
        <f>SUM(I310:I318)</f>
        <v>443</v>
      </c>
      <c r="J319" s="466">
        <f>SUM(J310:J318)</f>
        <v>396476.77</v>
      </c>
      <c r="K319" s="466">
        <v>356818.86420715827</v>
      </c>
      <c r="L319" s="466">
        <f>SUM(L310:L318)</f>
        <v>74114.189999999988</v>
      </c>
      <c r="M319" s="468">
        <v>1.03805231128196</v>
      </c>
      <c r="N319" s="469">
        <v>3319320.6000000006</v>
      </c>
      <c r="O319" s="466">
        <f>SUM(O310:O318)</f>
        <v>356818.86420715827</v>
      </c>
    </row>
    <row r="320" spans="1:15" ht="17.100000000000001" customHeight="1">
      <c r="A320" s="529" t="s">
        <v>277</v>
      </c>
      <c r="B320" s="453" t="s">
        <v>278</v>
      </c>
      <c r="C320" s="454">
        <v>1</v>
      </c>
      <c r="D320" s="455">
        <v>1391.54</v>
      </c>
      <c r="E320" s="454">
        <v>0</v>
      </c>
      <c r="F320" s="455">
        <v>0</v>
      </c>
      <c r="G320" s="454">
        <v>1</v>
      </c>
      <c r="H320" s="455">
        <v>1391.54</v>
      </c>
      <c r="I320" s="456">
        <v>28</v>
      </c>
      <c r="J320" s="457">
        <v>22484.39</v>
      </c>
      <c r="K320" s="458">
        <v>10453.174109635233</v>
      </c>
      <c r="L320" s="457">
        <v>22484.39</v>
      </c>
      <c r="M320" s="459">
        <v>0.31491908644302785</v>
      </c>
      <c r="N320" s="457">
        <v>3319320.6000000006</v>
      </c>
      <c r="O320" s="457">
        <f>M320*N320/100</f>
        <v>10453.174109635233</v>
      </c>
    </row>
    <row r="321" spans="1:15" ht="17.100000000000001" customHeight="1">
      <c r="A321" s="529"/>
      <c r="B321" s="453" t="s">
        <v>279</v>
      </c>
      <c r="C321" s="454">
        <v>4</v>
      </c>
      <c r="D321" s="455">
        <v>4022.52</v>
      </c>
      <c r="E321" s="454">
        <v>0</v>
      </c>
      <c r="F321" s="455">
        <v>0</v>
      </c>
      <c r="G321" s="454">
        <v>4</v>
      </c>
      <c r="H321" s="455">
        <v>4022.52</v>
      </c>
      <c r="I321" s="456">
        <v>107</v>
      </c>
      <c r="J321" s="457">
        <v>62302.23000000001</v>
      </c>
      <c r="K321" s="458">
        <v>28964.808812182127</v>
      </c>
      <c r="L321" s="457">
        <v>62302.23000000001</v>
      </c>
      <c r="M321" s="459">
        <v>0.87261257054175845</v>
      </c>
      <c r="N321" s="457">
        <v>3319320.6000000006</v>
      </c>
      <c r="O321" s="457">
        <f>M321*N321/100</f>
        <v>28964.808812182127</v>
      </c>
    </row>
    <row r="322" spans="1:15" ht="17.100000000000001" customHeight="1">
      <c r="A322" s="529"/>
      <c r="B322" s="453" t="s">
        <v>280</v>
      </c>
      <c r="C322" s="454">
        <v>19</v>
      </c>
      <c r="D322" s="455">
        <v>14161.19</v>
      </c>
      <c r="E322" s="454">
        <v>1</v>
      </c>
      <c r="F322" s="455">
        <v>1119.74</v>
      </c>
      <c r="G322" s="454">
        <v>20</v>
      </c>
      <c r="H322" s="455">
        <v>15280.93</v>
      </c>
      <c r="I322" s="456">
        <v>0</v>
      </c>
      <c r="J322" s="457">
        <v>0</v>
      </c>
      <c r="K322" s="458">
        <v>0</v>
      </c>
      <c r="L322" s="457">
        <v>0</v>
      </c>
      <c r="M322" s="459">
        <v>0</v>
      </c>
      <c r="N322" s="457">
        <v>3319320.6000000006</v>
      </c>
      <c r="O322" s="457">
        <f>M322*N322/100</f>
        <v>0</v>
      </c>
    </row>
    <row r="323" spans="1:15" ht="17.100000000000001" customHeight="1">
      <c r="A323" s="529"/>
      <c r="B323" s="453" t="s">
        <v>281</v>
      </c>
      <c r="C323" s="454">
        <v>50</v>
      </c>
      <c r="D323" s="455">
        <v>39250.100000000006</v>
      </c>
      <c r="E323" s="454">
        <v>90</v>
      </c>
      <c r="F323" s="455">
        <v>59003.600000000006</v>
      </c>
      <c r="G323" s="454">
        <v>140</v>
      </c>
      <c r="H323" s="455">
        <v>98253.700000000012</v>
      </c>
      <c r="I323" s="456">
        <v>0</v>
      </c>
      <c r="J323" s="457">
        <v>0</v>
      </c>
      <c r="K323" s="458">
        <v>0</v>
      </c>
      <c r="L323" s="457">
        <v>0</v>
      </c>
      <c r="M323" s="459">
        <v>0</v>
      </c>
      <c r="N323" s="457">
        <v>3319320.6000000006</v>
      </c>
      <c r="O323" s="457">
        <f>M323*N323/100</f>
        <v>0</v>
      </c>
    </row>
    <row r="324" spans="1:15" ht="17.100000000000001" customHeight="1">
      <c r="A324" s="530"/>
      <c r="B324" s="460" t="s">
        <v>789</v>
      </c>
      <c r="C324" s="454"/>
      <c r="D324" s="455"/>
      <c r="E324" s="454"/>
      <c r="F324" s="455"/>
      <c r="G324" s="454" t="s">
        <v>1030</v>
      </c>
      <c r="H324" s="455" t="s">
        <v>1030</v>
      </c>
      <c r="I324" s="470">
        <v>1</v>
      </c>
      <c r="J324" s="471">
        <v>90</v>
      </c>
      <c r="K324" s="463">
        <v>90</v>
      </c>
      <c r="L324" s="471" t="s">
        <v>1030</v>
      </c>
      <c r="M324" s="459">
        <v>0</v>
      </c>
      <c r="N324" s="457">
        <v>3319320.6000000006</v>
      </c>
      <c r="O324" s="471">
        <v>90</v>
      </c>
    </row>
    <row r="325" spans="1:15" ht="17.100000000000001" customHeight="1">
      <c r="A325" s="529"/>
      <c r="B325" s="453" t="s">
        <v>282</v>
      </c>
      <c r="C325" s="454">
        <v>26</v>
      </c>
      <c r="D325" s="455">
        <v>20115.059999999998</v>
      </c>
      <c r="E325" s="454">
        <v>0</v>
      </c>
      <c r="F325" s="455">
        <v>0</v>
      </c>
      <c r="G325" s="454">
        <v>26</v>
      </c>
      <c r="H325" s="455">
        <v>20115.059999999998</v>
      </c>
      <c r="I325" s="456">
        <v>0</v>
      </c>
      <c r="J325" s="457">
        <v>0</v>
      </c>
      <c r="K325" s="458">
        <v>0</v>
      </c>
      <c r="L325" s="457">
        <v>0</v>
      </c>
      <c r="M325" s="459">
        <v>0</v>
      </c>
      <c r="N325" s="457">
        <v>3319320.6000000006</v>
      </c>
      <c r="O325" s="457">
        <f t="shared" ref="O325:O335" si="11">M325*N325/100</f>
        <v>0</v>
      </c>
    </row>
    <row r="326" spans="1:15" ht="17.100000000000001" customHeight="1">
      <c r="A326" s="529"/>
      <c r="B326" s="453" t="s">
        <v>283</v>
      </c>
      <c r="C326" s="454">
        <v>1</v>
      </c>
      <c r="D326" s="455">
        <v>1391.54</v>
      </c>
      <c r="E326" s="454">
        <v>136</v>
      </c>
      <c r="F326" s="455">
        <v>143131.06</v>
      </c>
      <c r="G326" s="454">
        <v>137</v>
      </c>
      <c r="H326" s="455">
        <v>144522.6</v>
      </c>
      <c r="I326" s="456">
        <v>213</v>
      </c>
      <c r="J326" s="457">
        <v>146659.13999999998</v>
      </c>
      <c r="K326" s="458">
        <v>68183.016092025136</v>
      </c>
      <c r="L326" s="457">
        <v>146659.13999999998</v>
      </c>
      <c r="M326" s="459">
        <v>2.0541256572813462</v>
      </c>
      <c r="N326" s="457">
        <v>3319320.6000000006</v>
      </c>
      <c r="O326" s="457">
        <f t="shared" si="11"/>
        <v>68183.016092025136</v>
      </c>
    </row>
    <row r="327" spans="1:15" ht="17.100000000000001" customHeight="1">
      <c r="A327" s="529"/>
      <c r="B327" s="453" t="s">
        <v>284</v>
      </c>
      <c r="C327" s="454">
        <v>16</v>
      </c>
      <c r="D327" s="455">
        <v>17469</v>
      </c>
      <c r="E327" s="454">
        <v>0</v>
      </c>
      <c r="F327" s="455">
        <v>0</v>
      </c>
      <c r="G327" s="454">
        <v>16</v>
      </c>
      <c r="H327" s="455">
        <v>17469</v>
      </c>
      <c r="I327" s="456">
        <v>0</v>
      </c>
      <c r="J327" s="457">
        <v>0</v>
      </c>
      <c r="K327" s="458">
        <v>0</v>
      </c>
      <c r="L327" s="457">
        <v>0</v>
      </c>
      <c r="M327" s="459">
        <v>0</v>
      </c>
      <c r="N327" s="457">
        <v>3319320.6000000006</v>
      </c>
      <c r="O327" s="457">
        <f t="shared" si="11"/>
        <v>0</v>
      </c>
    </row>
    <row r="328" spans="1:15" ht="17.100000000000001" customHeight="1">
      <c r="A328" s="529"/>
      <c r="B328" s="453" t="s">
        <v>285</v>
      </c>
      <c r="C328" s="454">
        <v>0</v>
      </c>
      <c r="D328" s="455">
        <v>0</v>
      </c>
      <c r="E328" s="454">
        <v>5</v>
      </c>
      <c r="F328" s="455">
        <v>3048.23</v>
      </c>
      <c r="G328" s="454">
        <v>5</v>
      </c>
      <c r="H328" s="455">
        <v>3048.23</v>
      </c>
      <c r="I328" s="456">
        <v>312</v>
      </c>
      <c r="J328" s="457">
        <v>245800.4599999999</v>
      </c>
      <c r="K328" s="458">
        <v>114274.61472641373</v>
      </c>
      <c r="L328" s="457">
        <v>245800.4599999999</v>
      </c>
      <c r="M328" s="459">
        <v>3.4427109790604051</v>
      </c>
      <c r="N328" s="457">
        <v>3319320.6000000006</v>
      </c>
      <c r="O328" s="457">
        <f t="shared" si="11"/>
        <v>114274.61472641373</v>
      </c>
    </row>
    <row r="329" spans="1:15" ht="17.100000000000001" customHeight="1">
      <c r="A329" s="529"/>
      <c r="B329" s="453" t="s">
        <v>286</v>
      </c>
      <c r="C329" s="454">
        <v>42</v>
      </c>
      <c r="D329" s="455">
        <v>27442.84</v>
      </c>
      <c r="E329" s="454">
        <v>25</v>
      </c>
      <c r="F329" s="455">
        <v>14447.31</v>
      </c>
      <c r="G329" s="454">
        <v>67</v>
      </c>
      <c r="H329" s="455">
        <v>41890.15</v>
      </c>
      <c r="I329" s="456">
        <v>0</v>
      </c>
      <c r="J329" s="457">
        <v>0</v>
      </c>
      <c r="K329" s="458">
        <v>0</v>
      </c>
      <c r="L329" s="457">
        <v>0</v>
      </c>
      <c r="M329" s="459">
        <v>0</v>
      </c>
      <c r="N329" s="457">
        <v>3319320.6000000006</v>
      </c>
      <c r="O329" s="457">
        <f t="shared" si="11"/>
        <v>0</v>
      </c>
    </row>
    <row r="330" spans="1:15" ht="17.100000000000001" customHeight="1">
      <c r="A330" s="529"/>
      <c r="B330" s="453" t="s">
        <v>287</v>
      </c>
      <c r="C330" s="454">
        <v>0</v>
      </c>
      <c r="D330" s="455">
        <v>0</v>
      </c>
      <c r="E330" s="454">
        <v>58</v>
      </c>
      <c r="F330" s="455">
        <v>38625.460000000006</v>
      </c>
      <c r="G330" s="454">
        <v>58</v>
      </c>
      <c r="H330" s="455">
        <v>38625.460000000006</v>
      </c>
      <c r="I330" s="456">
        <v>0</v>
      </c>
      <c r="J330" s="457">
        <v>0</v>
      </c>
      <c r="K330" s="458">
        <v>0</v>
      </c>
      <c r="L330" s="457">
        <v>0</v>
      </c>
      <c r="M330" s="459">
        <v>0</v>
      </c>
      <c r="N330" s="457">
        <v>3319320.6000000006</v>
      </c>
      <c r="O330" s="457">
        <f t="shared" si="11"/>
        <v>0</v>
      </c>
    </row>
    <row r="331" spans="1:15" ht="17.100000000000001" customHeight="1">
      <c r="A331" s="529"/>
      <c r="B331" s="453" t="s">
        <v>288</v>
      </c>
      <c r="C331" s="454">
        <v>14</v>
      </c>
      <c r="D331" s="455">
        <v>16384.38</v>
      </c>
      <c r="E331" s="454">
        <v>14</v>
      </c>
      <c r="F331" s="455">
        <v>12425.9</v>
      </c>
      <c r="G331" s="454">
        <v>28</v>
      </c>
      <c r="H331" s="455">
        <v>28810.28</v>
      </c>
      <c r="I331" s="456">
        <v>0</v>
      </c>
      <c r="J331" s="457">
        <v>0</v>
      </c>
      <c r="K331" s="458">
        <v>0</v>
      </c>
      <c r="L331" s="457">
        <v>0</v>
      </c>
      <c r="M331" s="459">
        <v>0</v>
      </c>
      <c r="N331" s="457">
        <v>3319320.6000000006</v>
      </c>
      <c r="O331" s="457">
        <f t="shared" si="11"/>
        <v>0</v>
      </c>
    </row>
    <row r="332" spans="1:15" ht="17.100000000000001" customHeight="1">
      <c r="A332" s="529"/>
      <c r="B332" s="453" t="s">
        <v>289</v>
      </c>
      <c r="C332" s="454">
        <v>6</v>
      </c>
      <c r="D332" s="455">
        <v>3858</v>
      </c>
      <c r="E332" s="454">
        <v>11</v>
      </c>
      <c r="F332" s="455">
        <v>9646.5500000000011</v>
      </c>
      <c r="G332" s="454">
        <v>17</v>
      </c>
      <c r="H332" s="455">
        <v>13504.550000000001</v>
      </c>
      <c r="I332" s="456">
        <v>0</v>
      </c>
      <c r="J332" s="457">
        <v>0</v>
      </c>
      <c r="K332" s="458">
        <v>0</v>
      </c>
      <c r="L332" s="457">
        <v>0</v>
      </c>
      <c r="M332" s="459">
        <v>0</v>
      </c>
      <c r="N332" s="457">
        <v>3319320.6000000006</v>
      </c>
      <c r="O332" s="457">
        <f t="shared" si="11"/>
        <v>0</v>
      </c>
    </row>
    <row r="333" spans="1:15" ht="17.100000000000001" customHeight="1">
      <c r="A333" s="529"/>
      <c r="B333" s="453" t="s">
        <v>290</v>
      </c>
      <c r="C333" s="454">
        <v>1</v>
      </c>
      <c r="D333" s="455">
        <v>508.24</v>
      </c>
      <c r="E333" s="454">
        <v>0</v>
      </c>
      <c r="F333" s="455">
        <v>0</v>
      </c>
      <c r="G333" s="454">
        <v>1</v>
      </c>
      <c r="H333" s="455">
        <v>508.24</v>
      </c>
      <c r="I333" s="456">
        <v>0</v>
      </c>
      <c r="J333" s="457">
        <v>0</v>
      </c>
      <c r="K333" s="458">
        <v>0</v>
      </c>
      <c r="L333" s="457">
        <v>0</v>
      </c>
      <c r="M333" s="459">
        <v>0</v>
      </c>
      <c r="N333" s="457">
        <v>3319320.6000000006</v>
      </c>
      <c r="O333" s="457">
        <f t="shared" si="11"/>
        <v>0</v>
      </c>
    </row>
    <row r="334" spans="1:15" ht="17.100000000000001" customHeight="1">
      <c r="A334" s="529"/>
      <c r="B334" s="453" t="s">
        <v>291</v>
      </c>
      <c r="C334" s="454">
        <v>8</v>
      </c>
      <c r="D334" s="455">
        <v>7339.44</v>
      </c>
      <c r="E334" s="454">
        <v>0</v>
      </c>
      <c r="F334" s="455">
        <v>0</v>
      </c>
      <c r="G334" s="454">
        <v>8</v>
      </c>
      <c r="H334" s="455">
        <v>7339.44</v>
      </c>
      <c r="I334" s="456">
        <v>0</v>
      </c>
      <c r="J334" s="457">
        <v>0</v>
      </c>
      <c r="K334" s="458">
        <v>0</v>
      </c>
      <c r="L334" s="457">
        <v>0</v>
      </c>
      <c r="M334" s="459">
        <v>0</v>
      </c>
      <c r="N334" s="457">
        <v>3319320.6000000006</v>
      </c>
      <c r="O334" s="457">
        <f t="shared" si="11"/>
        <v>0</v>
      </c>
    </row>
    <row r="335" spans="1:15" ht="17.100000000000001" customHeight="1">
      <c r="A335" s="529"/>
      <c r="B335" s="453" t="s">
        <v>292</v>
      </c>
      <c r="C335" s="454">
        <v>3</v>
      </c>
      <c r="D335" s="455">
        <v>3437.5200000000004</v>
      </c>
      <c r="E335" s="454">
        <v>0</v>
      </c>
      <c r="F335" s="455">
        <v>0</v>
      </c>
      <c r="G335" s="454">
        <v>3</v>
      </c>
      <c r="H335" s="455">
        <v>3437.5200000000004</v>
      </c>
      <c r="I335" s="456">
        <v>0</v>
      </c>
      <c r="J335" s="457">
        <v>0</v>
      </c>
      <c r="K335" s="458">
        <v>0</v>
      </c>
      <c r="L335" s="457">
        <v>0</v>
      </c>
      <c r="M335" s="459">
        <v>0</v>
      </c>
      <c r="N335" s="457">
        <v>3319320.6000000006</v>
      </c>
      <c r="O335" s="457">
        <f t="shared" si="11"/>
        <v>0</v>
      </c>
    </row>
    <row r="336" spans="1:15" ht="17.100000000000001" customHeight="1">
      <c r="A336" s="531" t="s">
        <v>293</v>
      </c>
      <c r="B336" s="531"/>
      <c r="C336" s="465">
        <v>193</v>
      </c>
      <c r="D336" s="466">
        <v>156771.36999999997</v>
      </c>
      <c r="E336" s="465">
        <v>340</v>
      </c>
      <c r="F336" s="466">
        <v>281447.85000000003</v>
      </c>
      <c r="G336" s="465">
        <v>533</v>
      </c>
      <c r="H336" s="466">
        <v>438219.22</v>
      </c>
      <c r="I336" s="467">
        <f>SUM(I320:I335)</f>
        <v>661</v>
      </c>
      <c r="J336" s="466">
        <f>SUM(J320:J335)</f>
        <v>477336.21999999991</v>
      </c>
      <c r="K336" s="466">
        <v>221965.61374025623</v>
      </c>
      <c r="L336" s="466">
        <f>SUM(L320:L335)</f>
        <v>477246.21999999991</v>
      </c>
      <c r="M336" s="468">
        <v>6.6843682933265383</v>
      </c>
      <c r="N336" s="469">
        <v>3319320.6000000006</v>
      </c>
      <c r="O336" s="466">
        <f>SUM(O320:O335)</f>
        <v>221965.61374025623</v>
      </c>
    </row>
    <row r="337" spans="1:15" ht="17.100000000000001" customHeight="1">
      <c r="A337" s="529" t="s">
        <v>294</v>
      </c>
      <c r="B337" s="453" t="s">
        <v>295</v>
      </c>
      <c r="C337" s="454">
        <v>0</v>
      </c>
      <c r="D337" s="455">
        <v>0</v>
      </c>
      <c r="E337" s="454">
        <v>1</v>
      </c>
      <c r="F337" s="455">
        <v>1541.4</v>
      </c>
      <c r="G337" s="454">
        <v>1</v>
      </c>
      <c r="H337" s="455">
        <v>1541.4</v>
      </c>
      <c r="I337" s="456">
        <v>0</v>
      </c>
      <c r="J337" s="457">
        <v>0</v>
      </c>
      <c r="K337" s="458">
        <v>0</v>
      </c>
      <c r="L337" s="457">
        <v>0</v>
      </c>
      <c r="M337" s="459">
        <v>0</v>
      </c>
      <c r="N337" s="457">
        <v>3319320.6000000006</v>
      </c>
      <c r="O337" s="457">
        <f t="shared" ref="O337:O349" si="12">M337*N337/100</f>
        <v>0</v>
      </c>
    </row>
    <row r="338" spans="1:15" ht="17.100000000000001" customHeight="1">
      <c r="A338" s="529"/>
      <c r="B338" s="453" t="s">
        <v>296</v>
      </c>
      <c r="C338" s="454">
        <v>6</v>
      </c>
      <c r="D338" s="455">
        <v>5929.34</v>
      </c>
      <c r="E338" s="454">
        <v>0</v>
      </c>
      <c r="F338" s="455">
        <v>0</v>
      </c>
      <c r="G338" s="454">
        <v>6</v>
      </c>
      <c r="H338" s="455">
        <v>5929.34</v>
      </c>
      <c r="I338" s="456">
        <v>0</v>
      </c>
      <c r="J338" s="457">
        <v>0</v>
      </c>
      <c r="K338" s="458">
        <v>0</v>
      </c>
      <c r="L338" s="457">
        <v>0</v>
      </c>
      <c r="M338" s="459">
        <v>0</v>
      </c>
      <c r="N338" s="457">
        <v>3319320.6000000006</v>
      </c>
      <c r="O338" s="457">
        <f t="shared" si="12"/>
        <v>0</v>
      </c>
    </row>
    <row r="339" spans="1:15" ht="17.100000000000001" customHeight="1">
      <c r="A339" s="529"/>
      <c r="B339" s="453" t="s">
        <v>297</v>
      </c>
      <c r="C339" s="454">
        <v>19</v>
      </c>
      <c r="D339" s="455">
        <v>17396.189999999999</v>
      </c>
      <c r="E339" s="454">
        <v>0</v>
      </c>
      <c r="F339" s="455">
        <v>0</v>
      </c>
      <c r="G339" s="454">
        <v>19</v>
      </c>
      <c r="H339" s="455">
        <v>17396.189999999999</v>
      </c>
      <c r="I339" s="456">
        <v>0</v>
      </c>
      <c r="J339" s="457">
        <v>0</v>
      </c>
      <c r="K339" s="458">
        <v>0</v>
      </c>
      <c r="L339" s="457">
        <v>0</v>
      </c>
      <c r="M339" s="459">
        <v>0</v>
      </c>
      <c r="N339" s="457">
        <v>3319320.6000000006</v>
      </c>
      <c r="O339" s="457">
        <f t="shared" si="12"/>
        <v>0</v>
      </c>
    </row>
    <row r="340" spans="1:15" ht="17.100000000000001" customHeight="1">
      <c r="A340" s="529"/>
      <c r="B340" s="453" t="s">
        <v>298</v>
      </c>
      <c r="C340" s="454">
        <v>67</v>
      </c>
      <c r="D340" s="455">
        <v>60306.64</v>
      </c>
      <c r="E340" s="454">
        <v>0</v>
      </c>
      <c r="F340" s="455">
        <v>0</v>
      </c>
      <c r="G340" s="454">
        <v>67</v>
      </c>
      <c r="H340" s="455">
        <v>60306.64</v>
      </c>
      <c r="I340" s="456">
        <v>0</v>
      </c>
      <c r="J340" s="457">
        <v>0</v>
      </c>
      <c r="K340" s="458">
        <v>0</v>
      </c>
      <c r="L340" s="457">
        <v>0</v>
      </c>
      <c r="M340" s="459">
        <v>0</v>
      </c>
      <c r="N340" s="457">
        <v>3319320.6000000006</v>
      </c>
      <c r="O340" s="457">
        <f t="shared" si="12"/>
        <v>0</v>
      </c>
    </row>
    <row r="341" spans="1:15" ht="17.100000000000001" customHeight="1">
      <c r="A341" s="529"/>
      <c r="B341" s="453" t="s">
        <v>299</v>
      </c>
      <c r="C341" s="454">
        <v>91</v>
      </c>
      <c r="D341" s="455">
        <v>59264.58</v>
      </c>
      <c r="E341" s="454">
        <v>0</v>
      </c>
      <c r="F341" s="455">
        <v>0</v>
      </c>
      <c r="G341" s="454">
        <v>91</v>
      </c>
      <c r="H341" s="455">
        <v>59264.58</v>
      </c>
      <c r="I341" s="456">
        <v>0</v>
      </c>
      <c r="J341" s="457">
        <v>0</v>
      </c>
      <c r="K341" s="458">
        <v>0</v>
      </c>
      <c r="L341" s="457">
        <v>0</v>
      </c>
      <c r="M341" s="459">
        <v>0</v>
      </c>
      <c r="N341" s="457">
        <v>3319320.6000000006</v>
      </c>
      <c r="O341" s="457">
        <f t="shared" si="12"/>
        <v>0</v>
      </c>
    </row>
    <row r="342" spans="1:15" ht="17.100000000000001" customHeight="1">
      <c r="A342" s="529"/>
      <c r="B342" s="453" t="s">
        <v>300</v>
      </c>
      <c r="C342" s="454">
        <v>137</v>
      </c>
      <c r="D342" s="455">
        <v>120786.14000000001</v>
      </c>
      <c r="E342" s="454">
        <v>0</v>
      </c>
      <c r="F342" s="455">
        <v>0</v>
      </c>
      <c r="G342" s="454">
        <v>137</v>
      </c>
      <c r="H342" s="455">
        <v>120786.14000000001</v>
      </c>
      <c r="I342" s="456">
        <v>0</v>
      </c>
      <c r="J342" s="457">
        <v>0</v>
      </c>
      <c r="K342" s="458">
        <v>0</v>
      </c>
      <c r="L342" s="457">
        <v>0</v>
      </c>
      <c r="M342" s="459">
        <v>0</v>
      </c>
      <c r="N342" s="457">
        <v>3319320.6000000006</v>
      </c>
      <c r="O342" s="457">
        <f t="shared" si="12"/>
        <v>0</v>
      </c>
    </row>
    <row r="343" spans="1:15" ht="17.100000000000001" customHeight="1">
      <c r="A343" s="529"/>
      <c r="B343" s="453" t="s">
        <v>301</v>
      </c>
      <c r="C343" s="454">
        <v>24</v>
      </c>
      <c r="D343" s="455">
        <v>25361.77</v>
      </c>
      <c r="E343" s="454">
        <v>0</v>
      </c>
      <c r="F343" s="455">
        <v>0</v>
      </c>
      <c r="G343" s="454">
        <v>24</v>
      </c>
      <c r="H343" s="455">
        <v>25361.77</v>
      </c>
      <c r="I343" s="456">
        <v>0</v>
      </c>
      <c r="J343" s="457">
        <v>0</v>
      </c>
      <c r="K343" s="458">
        <v>0</v>
      </c>
      <c r="L343" s="457">
        <v>0</v>
      </c>
      <c r="M343" s="459">
        <v>0</v>
      </c>
      <c r="N343" s="457">
        <v>3319320.6000000006</v>
      </c>
      <c r="O343" s="457">
        <f t="shared" si="12"/>
        <v>0</v>
      </c>
    </row>
    <row r="344" spans="1:15" ht="17.100000000000001" customHeight="1">
      <c r="A344" s="529"/>
      <c r="B344" s="453" t="s">
        <v>302</v>
      </c>
      <c r="C344" s="454">
        <v>15</v>
      </c>
      <c r="D344" s="455">
        <v>9807.99</v>
      </c>
      <c r="E344" s="454">
        <v>0</v>
      </c>
      <c r="F344" s="455">
        <v>0</v>
      </c>
      <c r="G344" s="454">
        <v>15</v>
      </c>
      <c r="H344" s="455">
        <v>9807.99</v>
      </c>
      <c r="I344" s="456">
        <v>45</v>
      </c>
      <c r="J344" s="457">
        <v>30576.719999999998</v>
      </c>
      <c r="K344" s="458">
        <v>14215.363541620025</v>
      </c>
      <c r="L344" s="457">
        <v>30576.719999999998</v>
      </c>
      <c r="M344" s="459">
        <v>0.4282612394120659</v>
      </c>
      <c r="N344" s="457">
        <v>3319320.6000000006</v>
      </c>
      <c r="O344" s="457">
        <f t="shared" si="12"/>
        <v>14215.363541620025</v>
      </c>
    </row>
    <row r="345" spans="1:15" ht="17.100000000000001" customHeight="1">
      <c r="A345" s="529"/>
      <c r="B345" s="453" t="s">
        <v>303</v>
      </c>
      <c r="C345" s="454">
        <v>99</v>
      </c>
      <c r="D345" s="455">
        <v>95394.52</v>
      </c>
      <c r="E345" s="454">
        <v>0</v>
      </c>
      <c r="F345" s="455">
        <v>0</v>
      </c>
      <c r="G345" s="454">
        <v>99</v>
      </c>
      <c r="H345" s="455">
        <v>95394.52</v>
      </c>
      <c r="I345" s="456">
        <v>0</v>
      </c>
      <c r="J345" s="457">
        <v>0</v>
      </c>
      <c r="K345" s="458">
        <v>0</v>
      </c>
      <c r="L345" s="457">
        <v>0</v>
      </c>
      <c r="M345" s="459">
        <v>0</v>
      </c>
      <c r="N345" s="457">
        <v>3319320.6000000006</v>
      </c>
      <c r="O345" s="457">
        <f t="shared" si="12"/>
        <v>0</v>
      </c>
    </row>
    <row r="346" spans="1:15" ht="17.100000000000001" customHeight="1">
      <c r="A346" s="529"/>
      <c r="B346" s="453" t="s">
        <v>304</v>
      </c>
      <c r="C346" s="454">
        <v>26</v>
      </c>
      <c r="D346" s="455">
        <v>17157.900000000001</v>
      </c>
      <c r="E346" s="454">
        <v>0</v>
      </c>
      <c r="F346" s="455">
        <v>0</v>
      </c>
      <c r="G346" s="454">
        <v>26</v>
      </c>
      <c r="H346" s="455">
        <v>17157.900000000001</v>
      </c>
      <c r="I346" s="456">
        <v>22</v>
      </c>
      <c r="J346" s="457">
        <v>11851.27</v>
      </c>
      <c r="K346" s="458">
        <v>5509.7509307700475</v>
      </c>
      <c r="L346" s="457">
        <v>11851.27</v>
      </c>
      <c r="M346" s="459">
        <v>0.16599032135582345</v>
      </c>
      <c r="N346" s="457">
        <v>3319320.6000000006</v>
      </c>
      <c r="O346" s="457">
        <f t="shared" si="12"/>
        <v>5509.7509307700475</v>
      </c>
    </row>
    <row r="347" spans="1:15" ht="17.100000000000001" customHeight="1">
      <c r="A347" s="529"/>
      <c r="B347" s="453" t="s">
        <v>305</v>
      </c>
      <c r="C347" s="454">
        <v>47</v>
      </c>
      <c r="D347" s="455">
        <v>43823.78</v>
      </c>
      <c r="E347" s="454">
        <v>0</v>
      </c>
      <c r="F347" s="455">
        <v>0</v>
      </c>
      <c r="G347" s="454">
        <v>47</v>
      </c>
      <c r="H347" s="455">
        <v>43823.78</v>
      </c>
      <c r="I347" s="456">
        <v>2</v>
      </c>
      <c r="J347" s="457">
        <v>2328.16</v>
      </c>
      <c r="K347" s="458">
        <v>1082.3803463241993</v>
      </c>
      <c r="L347" s="457">
        <v>2328.16</v>
      </c>
      <c r="M347" s="459">
        <v>3.2608490614742039E-2</v>
      </c>
      <c r="N347" s="457">
        <v>3319320.6000000006</v>
      </c>
      <c r="O347" s="457">
        <f t="shared" si="12"/>
        <v>1082.3803463241993</v>
      </c>
    </row>
    <row r="348" spans="1:15" ht="17.100000000000001" customHeight="1">
      <c r="A348" s="529"/>
      <c r="B348" s="453" t="s">
        <v>306</v>
      </c>
      <c r="C348" s="454">
        <v>9</v>
      </c>
      <c r="D348" s="455">
        <v>5787</v>
      </c>
      <c r="E348" s="454">
        <v>0</v>
      </c>
      <c r="F348" s="455">
        <v>0</v>
      </c>
      <c r="G348" s="454">
        <v>9</v>
      </c>
      <c r="H348" s="455">
        <v>5787</v>
      </c>
      <c r="I348" s="456">
        <v>0</v>
      </c>
      <c r="J348" s="457">
        <v>0</v>
      </c>
      <c r="K348" s="458">
        <v>0</v>
      </c>
      <c r="L348" s="457">
        <v>0</v>
      </c>
      <c r="M348" s="459">
        <v>0</v>
      </c>
      <c r="N348" s="457">
        <v>3319320.6000000006</v>
      </c>
      <c r="O348" s="457">
        <f t="shared" si="12"/>
        <v>0</v>
      </c>
    </row>
    <row r="349" spans="1:15" ht="17.100000000000001" customHeight="1">
      <c r="A349" s="529"/>
      <c r="B349" s="453" t="s">
        <v>307</v>
      </c>
      <c r="C349" s="454">
        <v>46</v>
      </c>
      <c r="D349" s="455">
        <v>39769.160000000003</v>
      </c>
      <c r="E349" s="454">
        <v>30</v>
      </c>
      <c r="F349" s="455">
        <v>30065.610000000004</v>
      </c>
      <c r="G349" s="454">
        <v>76</v>
      </c>
      <c r="H349" s="455">
        <v>69834.77</v>
      </c>
      <c r="I349" s="456">
        <v>0</v>
      </c>
      <c r="J349" s="457">
        <v>0</v>
      </c>
      <c r="K349" s="458">
        <v>0</v>
      </c>
      <c r="L349" s="457">
        <v>0</v>
      </c>
      <c r="M349" s="459">
        <v>0</v>
      </c>
      <c r="N349" s="457">
        <v>3319320.6000000006</v>
      </c>
      <c r="O349" s="457">
        <f t="shared" si="12"/>
        <v>0</v>
      </c>
    </row>
    <row r="350" spans="1:15" ht="17.100000000000001" customHeight="1">
      <c r="A350" s="531" t="s">
        <v>308</v>
      </c>
      <c r="B350" s="531"/>
      <c r="C350" s="465">
        <v>586</v>
      </c>
      <c r="D350" s="466">
        <v>500785.01000000013</v>
      </c>
      <c r="E350" s="465">
        <v>31</v>
      </c>
      <c r="F350" s="466">
        <v>31607.010000000006</v>
      </c>
      <c r="G350" s="465">
        <v>617</v>
      </c>
      <c r="H350" s="466">
        <v>532392.02000000014</v>
      </c>
      <c r="I350" s="467">
        <f>SUM(I337:I349)</f>
        <v>69</v>
      </c>
      <c r="J350" s="466">
        <f>SUM(J337:J349)</f>
        <v>44756.149999999994</v>
      </c>
      <c r="K350" s="466">
        <v>20807.494818714273</v>
      </c>
      <c r="L350" s="466">
        <f>SUM(L337:L349)</f>
        <v>44756.149999999994</v>
      </c>
      <c r="M350" s="468">
        <v>0.62686005138263134</v>
      </c>
      <c r="N350" s="469">
        <v>3319320.6000000006</v>
      </c>
      <c r="O350" s="466">
        <f>SUM(O337:O349)</f>
        <v>20807.494818714273</v>
      </c>
    </row>
    <row r="351" spans="1:15" ht="17.100000000000001" customHeight="1">
      <c r="A351" s="529"/>
      <c r="B351" s="453" t="s">
        <v>310</v>
      </c>
      <c r="C351" s="454">
        <v>17</v>
      </c>
      <c r="D351" s="455">
        <v>13017.560000000001</v>
      </c>
      <c r="E351" s="454">
        <v>1</v>
      </c>
      <c r="F351" s="455">
        <v>1268.06</v>
      </c>
      <c r="G351" s="454">
        <v>18</v>
      </c>
      <c r="H351" s="455">
        <v>14285.62</v>
      </c>
      <c r="I351" s="456">
        <v>0</v>
      </c>
      <c r="J351" s="457">
        <v>0</v>
      </c>
      <c r="K351" s="458">
        <v>0</v>
      </c>
      <c r="L351" s="457">
        <v>0</v>
      </c>
      <c r="M351" s="459">
        <v>0</v>
      </c>
      <c r="N351" s="457">
        <v>3319320.6000000006</v>
      </c>
      <c r="O351" s="457">
        <f t="shared" ref="O351:O361" si="13">M351*N351/100</f>
        <v>0</v>
      </c>
    </row>
    <row r="352" spans="1:15" ht="17.100000000000001" customHeight="1">
      <c r="A352" s="529"/>
      <c r="B352" s="453" t="s">
        <v>311</v>
      </c>
      <c r="C352" s="454">
        <v>4</v>
      </c>
      <c r="D352" s="455">
        <v>4333.8200000000006</v>
      </c>
      <c r="E352" s="454">
        <v>0</v>
      </c>
      <c r="F352" s="455">
        <v>0</v>
      </c>
      <c r="G352" s="454">
        <v>4</v>
      </c>
      <c r="H352" s="455">
        <v>4333.8200000000006</v>
      </c>
      <c r="I352" s="456">
        <v>0</v>
      </c>
      <c r="J352" s="457">
        <v>0</v>
      </c>
      <c r="K352" s="458">
        <v>0</v>
      </c>
      <c r="L352" s="457">
        <v>0</v>
      </c>
      <c r="M352" s="459">
        <v>0</v>
      </c>
      <c r="N352" s="457">
        <v>3319320.6000000006</v>
      </c>
      <c r="O352" s="457">
        <f t="shared" si="13"/>
        <v>0</v>
      </c>
    </row>
    <row r="353" spans="1:15" ht="17.100000000000001" customHeight="1">
      <c r="A353" s="529"/>
      <c r="B353" s="453" t="s">
        <v>312</v>
      </c>
      <c r="C353" s="454">
        <v>13</v>
      </c>
      <c r="D353" s="455">
        <v>10560.740000000002</v>
      </c>
      <c r="E353" s="454">
        <v>0</v>
      </c>
      <c r="F353" s="455">
        <v>0</v>
      </c>
      <c r="G353" s="454">
        <v>13</v>
      </c>
      <c r="H353" s="455">
        <v>10560.740000000002</v>
      </c>
      <c r="I353" s="456">
        <v>0</v>
      </c>
      <c r="J353" s="457">
        <v>0</v>
      </c>
      <c r="K353" s="458">
        <v>0</v>
      </c>
      <c r="L353" s="457">
        <v>0</v>
      </c>
      <c r="M353" s="459">
        <v>0</v>
      </c>
      <c r="N353" s="457">
        <v>3319320.6000000006</v>
      </c>
      <c r="O353" s="457">
        <f t="shared" si="13"/>
        <v>0</v>
      </c>
    </row>
    <row r="354" spans="1:15" ht="17.100000000000001" customHeight="1">
      <c r="A354" s="529"/>
      <c r="B354" s="453" t="s">
        <v>313</v>
      </c>
      <c r="C354" s="454">
        <v>13</v>
      </c>
      <c r="D354" s="455">
        <v>11063</v>
      </c>
      <c r="E354" s="454">
        <v>10</v>
      </c>
      <c r="F354" s="455">
        <v>9925.58</v>
      </c>
      <c r="G354" s="454">
        <v>23</v>
      </c>
      <c r="H354" s="455">
        <v>20988.58</v>
      </c>
      <c r="I354" s="456">
        <v>0</v>
      </c>
      <c r="J354" s="457">
        <v>0</v>
      </c>
      <c r="K354" s="458">
        <v>0</v>
      </c>
      <c r="L354" s="457">
        <v>0</v>
      </c>
      <c r="M354" s="459">
        <v>0</v>
      </c>
      <c r="N354" s="457">
        <v>3319320.6000000006</v>
      </c>
      <c r="O354" s="457">
        <f t="shared" si="13"/>
        <v>0</v>
      </c>
    </row>
    <row r="355" spans="1:15" ht="17.100000000000001" customHeight="1">
      <c r="A355" s="529"/>
      <c r="B355" s="453" t="s">
        <v>314</v>
      </c>
      <c r="C355" s="454">
        <v>13</v>
      </c>
      <c r="D355" s="455">
        <v>7603.16</v>
      </c>
      <c r="E355" s="454">
        <v>0</v>
      </c>
      <c r="F355" s="455">
        <v>0</v>
      </c>
      <c r="G355" s="454">
        <v>13</v>
      </c>
      <c r="H355" s="455">
        <v>7603.16</v>
      </c>
      <c r="I355" s="456">
        <v>61</v>
      </c>
      <c r="J355" s="457">
        <v>43095.44</v>
      </c>
      <c r="K355" s="458">
        <v>20035.417356278675</v>
      </c>
      <c r="L355" s="457">
        <v>43095.44</v>
      </c>
      <c r="M355" s="459">
        <v>0.6035999462142545</v>
      </c>
      <c r="N355" s="457">
        <v>3319320.6000000006</v>
      </c>
      <c r="O355" s="457">
        <f t="shared" si="13"/>
        <v>20035.417356278675</v>
      </c>
    </row>
    <row r="356" spans="1:15" ht="17.100000000000001" customHeight="1">
      <c r="A356" s="529"/>
      <c r="B356" s="453" t="s">
        <v>315</v>
      </c>
      <c r="C356" s="454">
        <v>1</v>
      </c>
      <c r="D356" s="455">
        <v>449.20000000000005</v>
      </c>
      <c r="E356" s="454">
        <v>2</v>
      </c>
      <c r="F356" s="455">
        <v>788.22</v>
      </c>
      <c r="G356" s="454">
        <v>3</v>
      </c>
      <c r="H356" s="455">
        <v>1237.42</v>
      </c>
      <c r="I356" s="456">
        <v>0</v>
      </c>
      <c r="J356" s="457">
        <v>0</v>
      </c>
      <c r="K356" s="458">
        <v>0</v>
      </c>
      <c r="L356" s="457">
        <v>0</v>
      </c>
      <c r="M356" s="459">
        <v>0</v>
      </c>
      <c r="N356" s="457">
        <v>3319320.6000000006</v>
      </c>
      <c r="O356" s="457">
        <f t="shared" si="13"/>
        <v>0</v>
      </c>
    </row>
    <row r="357" spans="1:15" ht="17.100000000000001" customHeight="1">
      <c r="A357" s="529"/>
      <c r="B357" s="453" t="s">
        <v>316</v>
      </c>
      <c r="C357" s="454">
        <v>2</v>
      </c>
      <c r="D357" s="455">
        <v>1123.6400000000001</v>
      </c>
      <c r="E357" s="454">
        <v>20</v>
      </c>
      <c r="F357" s="455">
        <v>10903.36</v>
      </c>
      <c r="G357" s="454">
        <v>22</v>
      </c>
      <c r="H357" s="455">
        <v>12027</v>
      </c>
      <c r="I357" s="456">
        <v>0</v>
      </c>
      <c r="J357" s="457">
        <v>0</v>
      </c>
      <c r="K357" s="458">
        <v>0</v>
      </c>
      <c r="L357" s="457">
        <v>0</v>
      </c>
      <c r="M357" s="459">
        <v>0</v>
      </c>
      <c r="N357" s="457">
        <v>3319320.6000000006</v>
      </c>
      <c r="O357" s="457">
        <f t="shared" si="13"/>
        <v>0</v>
      </c>
    </row>
    <row r="358" spans="1:15" ht="17.100000000000001" customHeight="1">
      <c r="A358" s="529"/>
      <c r="B358" s="453" t="s">
        <v>317</v>
      </c>
      <c r="C358" s="454">
        <v>7</v>
      </c>
      <c r="D358" s="455">
        <v>3799.4800000000005</v>
      </c>
      <c r="E358" s="454">
        <v>1</v>
      </c>
      <c r="F358" s="455">
        <v>745.92000000000007</v>
      </c>
      <c r="G358" s="454">
        <v>8</v>
      </c>
      <c r="H358" s="455">
        <v>4545.4000000000005</v>
      </c>
      <c r="I358" s="456">
        <v>0</v>
      </c>
      <c r="J358" s="457">
        <v>0</v>
      </c>
      <c r="K358" s="458">
        <v>0</v>
      </c>
      <c r="L358" s="457">
        <v>0</v>
      </c>
      <c r="M358" s="459">
        <v>0</v>
      </c>
      <c r="N358" s="457">
        <v>3319320.6000000006</v>
      </c>
      <c r="O358" s="457">
        <f t="shared" si="13"/>
        <v>0</v>
      </c>
    </row>
    <row r="359" spans="1:15" ht="17.100000000000001" customHeight="1">
      <c r="A359" s="529"/>
      <c r="B359" s="453" t="s">
        <v>318</v>
      </c>
      <c r="C359" s="454">
        <v>6</v>
      </c>
      <c r="D359" s="455">
        <v>5391.2</v>
      </c>
      <c r="E359" s="454">
        <v>0</v>
      </c>
      <c r="F359" s="455">
        <v>0</v>
      </c>
      <c r="G359" s="454">
        <v>6</v>
      </c>
      <c r="H359" s="455">
        <v>5391.2</v>
      </c>
      <c r="I359" s="456">
        <v>4</v>
      </c>
      <c r="J359" s="457">
        <v>7263.2900000000009</v>
      </c>
      <c r="K359" s="458">
        <v>3376.7620548643977</v>
      </c>
      <c r="L359" s="457">
        <v>7263.2900000000009</v>
      </c>
      <c r="M359" s="459">
        <v>0.10173051843393485</v>
      </c>
      <c r="N359" s="457">
        <v>3319320.6000000006</v>
      </c>
      <c r="O359" s="457">
        <f t="shared" si="13"/>
        <v>3376.7620548643977</v>
      </c>
    </row>
    <row r="360" spans="1:15" ht="17.100000000000001" customHeight="1">
      <c r="A360" s="529"/>
      <c r="B360" s="453" t="s">
        <v>319</v>
      </c>
      <c r="C360" s="454">
        <v>35</v>
      </c>
      <c r="D360" s="455">
        <v>22365.050000000003</v>
      </c>
      <c r="E360" s="454">
        <v>0</v>
      </c>
      <c r="F360" s="455">
        <v>0</v>
      </c>
      <c r="G360" s="454">
        <v>35</v>
      </c>
      <c r="H360" s="455">
        <v>22365.050000000003</v>
      </c>
      <c r="I360" s="456">
        <v>0</v>
      </c>
      <c r="J360" s="457">
        <v>0</v>
      </c>
      <c r="K360" s="458">
        <v>0</v>
      </c>
      <c r="L360" s="457">
        <v>0</v>
      </c>
      <c r="M360" s="459">
        <v>0</v>
      </c>
      <c r="N360" s="457">
        <v>3319320.6000000006</v>
      </c>
      <c r="O360" s="457">
        <f t="shared" si="13"/>
        <v>0</v>
      </c>
    </row>
    <row r="361" spans="1:15" ht="17.100000000000001" customHeight="1">
      <c r="A361" s="529"/>
      <c r="B361" s="453" t="s">
        <v>320</v>
      </c>
      <c r="C361" s="454">
        <v>4</v>
      </c>
      <c r="D361" s="455">
        <v>5308.32</v>
      </c>
      <c r="E361" s="454">
        <v>0</v>
      </c>
      <c r="F361" s="455">
        <v>0</v>
      </c>
      <c r="G361" s="454">
        <v>4</v>
      </c>
      <c r="H361" s="455">
        <v>5308.32</v>
      </c>
      <c r="I361" s="456">
        <v>0</v>
      </c>
      <c r="J361" s="457">
        <v>0</v>
      </c>
      <c r="K361" s="458">
        <v>0</v>
      </c>
      <c r="L361" s="457">
        <v>0</v>
      </c>
      <c r="M361" s="459">
        <v>0</v>
      </c>
      <c r="N361" s="457">
        <v>3319320.6000000006</v>
      </c>
      <c r="O361" s="457">
        <f t="shared" si="13"/>
        <v>0</v>
      </c>
    </row>
    <row r="362" spans="1:15" ht="17.100000000000001" customHeight="1">
      <c r="A362" s="531" t="s">
        <v>321</v>
      </c>
      <c r="B362" s="531"/>
      <c r="C362" s="465">
        <v>116</v>
      </c>
      <c r="D362" s="466">
        <v>85015.170000000013</v>
      </c>
      <c r="E362" s="465">
        <v>34</v>
      </c>
      <c r="F362" s="466">
        <v>23631.14</v>
      </c>
      <c r="G362" s="465">
        <v>150</v>
      </c>
      <c r="H362" s="466">
        <v>108646.31</v>
      </c>
      <c r="I362" s="467">
        <f>SUM(I351:I361)</f>
        <v>65</v>
      </c>
      <c r="J362" s="466">
        <f>SUM(J351:J361)</f>
        <v>50358.73</v>
      </c>
      <c r="K362" s="466">
        <v>23412.179411143072</v>
      </c>
      <c r="L362" s="466">
        <f>SUM(L351:L361)</f>
        <v>50358.73</v>
      </c>
      <c r="M362" s="468">
        <v>0.70533046464818938</v>
      </c>
      <c r="N362" s="469">
        <v>3319320.6000000006</v>
      </c>
      <c r="O362" s="466">
        <f>SUM(O351:O361)</f>
        <v>23412.179411143072</v>
      </c>
    </row>
    <row r="363" spans="1:15">
      <c r="A363" s="529" t="s">
        <v>322</v>
      </c>
      <c r="B363" s="453" t="s">
        <v>323</v>
      </c>
      <c r="C363" s="454">
        <v>58</v>
      </c>
      <c r="D363" s="455">
        <v>37294</v>
      </c>
      <c r="E363" s="454">
        <v>0</v>
      </c>
      <c r="F363" s="455">
        <v>0</v>
      </c>
      <c r="G363" s="454">
        <v>58</v>
      </c>
      <c r="H363" s="455">
        <v>37294</v>
      </c>
      <c r="I363" s="456">
        <v>92</v>
      </c>
      <c r="J363" s="457">
        <v>78334.12</v>
      </c>
      <c r="K363" s="458">
        <v>36418.163671999093</v>
      </c>
      <c r="L363" s="457">
        <v>78334.12</v>
      </c>
      <c r="M363" s="459">
        <v>1.097157161378117</v>
      </c>
      <c r="N363" s="457">
        <v>3319320.6000000006</v>
      </c>
      <c r="O363" s="457">
        <f t="shared" ref="O363:O369" si="14">M363*N363/100</f>
        <v>36418.163671999093</v>
      </c>
    </row>
    <row r="364" spans="1:15">
      <c r="A364" s="529"/>
      <c r="B364" s="453" t="s">
        <v>324</v>
      </c>
      <c r="C364" s="454">
        <v>0</v>
      </c>
      <c r="D364" s="455">
        <v>0</v>
      </c>
      <c r="E364" s="454">
        <v>185</v>
      </c>
      <c r="F364" s="455">
        <v>125109.40999999997</v>
      </c>
      <c r="G364" s="454">
        <v>185</v>
      </c>
      <c r="H364" s="455">
        <v>125109.40999999997</v>
      </c>
      <c r="I364" s="456">
        <v>1</v>
      </c>
      <c r="J364" s="457">
        <v>869.98</v>
      </c>
      <c r="K364" s="458">
        <v>404.46071305027448</v>
      </c>
      <c r="L364" s="457">
        <v>869.98</v>
      </c>
      <c r="M364" s="459">
        <v>1.2185045127917876E-2</v>
      </c>
      <c r="N364" s="457">
        <v>3319320.6000000006</v>
      </c>
      <c r="O364" s="457">
        <f>M364*N364/100</f>
        <v>404.46071305027448</v>
      </c>
    </row>
    <row r="365" spans="1:15">
      <c r="A365" s="529"/>
      <c r="B365" s="453" t="s">
        <v>325</v>
      </c>
      <c r="C365" s="454">
        <v>15</v>
      </c>
      <c r="D365" s="455">
        <v>9645</v>
      </c>
      <c r="E365" s="454">
        <v>0</v>
      </c>
      <c r="F365" s="455">
        <v>0</v>
      </c>
      <c r="G365" s="454">
        <v>15</v>
      </c>
      <c r="H365" s="455">
        <v>9645</v>
      </c>
      <c r="I365" s="456">
        <v>197</v>
      </c>
      <c r="J365" s="457">
        <v>159763.30000000002</v>
      </c>
      <c r="K365" s="458">
        <v>74275.245680664972</v>
      </c>
      <c r="L365" s="457">
        <v>159763.30000000002</v>
      </c>
      <c r="M365" s="459">
        <v>2.2376641075485435</v>
      </c>
      <c r="N365" s="457">
        <v>3319320.6000000006</v>
      </c>
      <c r="O365" s="457">
        <f t="shared" si="14"/>
        <v>74275.245680664972</v>
      </c>
    </row>
    <row r="366" spans="1:15">
      <c r="A366" s="529"/>
      <c r="B366" s="453" t="s">
        <v>326</v>
      </c>
      <c r="C366" s="454">
        <v>21</v>
      </c>
      <c r="D366" s="455">
        <v>13503</v>
      </c>
      <c r="E366" s="454">
        <v>53</v>
      </c>
      <c r="F366" s="455">
        <v>45492.700000000004</v>
      </c>
      <c r="G366" s="454">
        <v>74</v>
      </c>
      <c r="H366" s="455">
        <v>58995.700000000004</v>
      </c>
      <c r="I366" s="456">
        <v>36</v>
      </c>
      <c r="J366" s="457">
        <v>25013</v>
      </c>
      <c r="K366" s="458">
        <v>11628.74527635867</v>
      </c>
      <c r="L366" s="457">
        <v>25013</v>
      </c>
      <c r="M366" s="459">
        <v>0.35033510400768963</v>
      </c>
      <c r="N366" s="457">
        <v>3319320.6000000006</v>
      </c>
      <c r="O366" s="457">
        <f>M366*N366/100</f>
        <v>11628.74527635867</v>
      </c>
    </row>
    <row r="367" spans="1:15">
      <c r="A367" s="529"/>
      <c r="B367" s="453" t="s">
        <v>327</v>
      </c>
      <c r="C367" s="454">
        <v>0</v>
      </c>
      <c r="D367" s="455">
        <v>0</v>
      </c>
      <c r="E367" s="454">
        <v>36</v>
      </c>
      <c r="F367" s="455">
        <v>20085.88</v>
      </c>
      <c r="G367" s="454">
        <v>36</v>
      </c>
      <c r="H367" s="455">
        <v>20085.88</v>
      </c>
      <c r="I367" s="456">
        <v>0</v>
      </c>
      <c r="J367" s="457">
        <v>0</v>
      </c>
      <c r="K367" s="458">
        <v>0</v>
      </c>
      <c r="L367" s="457">
        <v>0</v>
      </c>
      <c r="M367" s="459">
        <v>0</v>
      </c>
      <c r="N367" s="457">
        <v>3319320.6000000006</v>
      </c>
      <c r="O367" s="457">
        <f t="shared" si="14"/>
        <v>0</v>
      </c>
    </row>
    <row r="368" spans="1:15">
      <c r="A368" s="529"/>
      <c r="B368" s="453" t="s">
        <v>328</v>
      </c>
      <c r="C368" s="454">
        <v>0</v>
      </c>
      <c r="D368" s="455">
        <v>0</v>
      </c>
      <c r="E368" s="454">
        <v>44</v>
      </c>
      <c r="F368" s="455">
        <v>39643.200000000004</v>
      </c>
      <c r="G368" s="454">
        <v>44</v>
      </c>
      <c r="H368" s="455">
        <v>39643.200000000004</v>
      </c>
      <c r="I368" s="456">
        <v>7</v>
      </c>
      <c r="J368" s="457">
        <v>2871.55</v>
      </c>
      <c r="K368" s="458">
        <v>1335.0067364301658</v>
      </c>
      <c r="L368" s="457">
        <v>2871.55</v>
      </c>
      <c r="M368" s="459">
        <v>4.0219276692651067E-2</v>
      </c>
      <c r="N368" s="457">
        <v>3319320.6000000006</v>
      </c>
      <c r="O368" s="457">
        <f t="shared" si="14"/>
        <v>1335.0067364301658</v>
      </c>
    </row>
    <row r="369" spans="1:15">
      <c r="A369" s="529"/>
      <c r="B369" s="453" t="s">
        <v>329</v>
      </c>
      <c r="C369" s="454">
        <v>0</v>
      </c>
      <c r="D369" s="455">
        <v>0</v>
      </c>
      <c r="E369" s="454">
        <v>37</v>
      </c>
      <c r="F369" s="455">
        <v>33775.119999999995</v>
      </c>
      <c r="G369" s="454">
        <v>37</v>
      </c>
      <c r="H369" s="455">
        <v>33775.119999999995</v>
      </c>
      <c r="I369" s="456">
        <v>82</v>
      </c>
      <c r="J369" s="457">
        <v>48321.69999999999</v>
      </c>
      <c r="K369" s="458">
        <v>22465.147747995867</v>
      </c>
      <c r="L369" s="457">
        <v>48321.69999999999</v>
      </c>
      <c r="M369" s="459">
        <v>0.67679957603359742</v>
      </c>
      <c r="N369" s="457">
        <v>3319320.6000000006</v>
      </c>
      <c r="O369" s="457">
        <f t="shared" si="14"/>
        <v>22465.147747995867</v>
      </c>
    </row>
    <row r="370" spans="1:15">
      <c r="A370" s="530"/>
      <c r="B370" s="460" t="s">
        <v>412</v>
      </c>
      <c r="C370" s="454"/>
      <c r="D370" s="455"/>
      <c r="E370" s="454"/>
      <c r="F370" s="455"/>
      <c r="G370" s="454" t="s">
        <v>1030</v>
      </c>
      <c r="H370" s="455" t="s">
        <v>1030</v>
      </c>
      <c r="I370" s="470">
        <v>76</v>
      </c>
      <c r="J370" s="471">
        <v>58744.82</v>
      </c>
      <c r="K370" s="463">
        <v>58744.82</v>
      </c>
      <c r="L370" s="471" t="s">
        <v>1030</v>
      </c>
      <c r="M370" s="459">
        <v>0</v>
      </c>
      <c r="N370" s="457">
        <v>3319320.6000000006</v>
      </c>
      <c r="O370" s="471">
        <v>58744.82</v>
      </c>
    </row>
    <row r="371" spans="1:15">
      <c r="A371" s="529"/>
      <c r="B371" s="453" t="s">
        <v>330</v>
      </c>
      <c r="C371" s="454">
        <v>0</v>
      </c>
      <c r="D371" s="455">
        <v>0</v>
      </c>
      <c r="E371" s="454">
        <v>97</v>
      </c>
      <c r="F371" s="455">
        <v>78848.87</v>
      </c>
      <c r="G371" s="454">
        <v>97</v>
      </c>
      <c r="H371" s="455">
        <v>78848.87</v>
      </c>
      <c r="I371" s="456">
        <v>0</v>
      </c>
      <c r="J371" s="457">
        <v>0</v>
      </c>
      <c r="K371" s="458">
        <v>0</v>
      </c>
      <c r="L371" s="457">
        <v>0</v>
      </c>
      <c r="M371" s="459">
        <v>0</v>
      </c>
      <c r="N371" s="457">
        <v>3319320.6000000006</v>
      </c>
      <c r="O371" s="457">
        <f t="shared" ref="O371:O378" si="15">M371*N371/100</f>
        <v>0</v>
      </c>
    </row>
    <row r="372" spans="1:15">
      <c r="A372" s="529"/>
      <c r="B372" s="453" t="s">
        <v>331</v>
      </c>
      <c r="C372" s="454">
        <v>0</v>
      </c>
      <c r="D372" s="455">
        <v>0</v>
      </c>
      <c r="E372" s="454">
        <v>219</v>
      </c>
      <c r="F372" s="455">
        <v>123306.84000000001</v>
      </c>
      <c r="G372" s="454">
        <v>219</v>
      </c>
      <c r="H372" s="455">
        <v>123306.84000000001</v>
      </c>
      <c r="I372" s="456">
        <v>0</v>
      </c>
      <c r="J372" s="457">
        <v>0</v>
      </c>
      <c r="K372" s="458">
        <v>0</v>
      </c>
      <c r="L372" s="457">
        <v>0</v>
      </c>
      <c r="M372" s="459">
        <v>0</v>
      </c>
      <c r="N372" s="457">
        <v>3319320.6000000006</v>
      </c>
      <c r="O372" s="457">
        <f t="shared" si="15"/>
        <v>0</v>
      </c>
    </row>
    <row r="373" spans="1:15">
      <c r="A373" s="529"/>
      <c r="B373" s="453" t="s">
        <v>332</v>
      </c>
      <c r="C373" s="454">
        <v>0</v>
      </c>
      <c r="D373" s="455">
        <v>0</v>
      </c>
      <c r="E373" s="454">
        <v>21</v>
      </c>
      <c r="F373" s="455">
        <v>21696.810000000005</v>
      </c>
      <c r="G373" s="454">
        <v>21</v>
      </c>
      <c r="H373" s="455">
        <v>21696.810000000005</v>
      </c>
      <c r="I373" s="456">
        <v>0</v>
      </c>
      <c r="J373" s="457">
        <v>0</v>
      </c>
      <c r="K373" s="458">
        <v>0</v>
      </c>
      <c r="L373" s="457">
        <v>0</v>
      </c>
      <c r="M373" s="459">
        <v>0</v>
      </c>
      <c r="N373" s="457">
        <v>3319320.6000000006</v>
      </c>
      <c r="O373" s="457">
        <f t="shared" si="15"/>
        <v>0</v>
      </c>
    </row>
    <row r="374" spans="1:15">
      <c r="A374" s="529"/>
      <c r="B374" s="453" t="s">
        <v>333</v>
      </c>
      <c r="C374" s="454">
        <v>0</v>
      </c>
      <c r="D374" s="455">
        <v>0</v>
      </c>
      <c r="E374" s="454">
        <v>17</v>
      </c>
      <c r="F374" s="455">
        <v>19334.419999999998</v>
      </c>
      <c r="G374" s="454">
        <v>17</v>
      </c>
      <c r="H374" s="455">
        <v>19334.419999999998</v>
      </c>
      <c r="I374" s="456">
        <v>4</v>
      </c>
      <c r="J374" s="457">
        <v>3450.21</v>
      </c>
      <c r="K374" s="458">
        <v>1604.03043377226</v>
      </c>
      <c r="L374" s="457">
        <v>3450.21</v>
      </c>
      <c r="M374" s="459">
        <v>4.8324058657432972E-2</v>
      </c>
      <c r="N374" s="457">
        <v>3319320.6000000006</v>
      </c>
      <c r="O374" s="457">
        <f t="shared" si="15"/>
        <v>1604.0304337722564</v>
      </c>
    </row>
    <row r="375" spans="1:15">
      <c r="A375" s="529"/>
      <c r="B375" s="453" t="s">
        <v>334</v>
      </c>
      <c r="C375" s="454">
        <v>0</v>
      </c>
      <c r="D375" s="455">
        <v>0</v>
      </c>
      <c r="E375" s="454">
        <v>14</v>
      </c>
      <c r="F375" s="455">
        <v>11141.199999999999</v>
      </c>
      <c r="G375" s="454">
        <v>14</v>
      </c>
      <c r="H375" s="455">
        <v>11141.199999999999</v>
      </c>
      <c r="I375" s="456">
        <v>9</v>
      </c>
      <c r="J375" s="457">
        <v>17624.259999999998</v>
      </c>
      <c r="K375" s="458">
        <v>8193.6605055098153</v>
      </c>
      <c r="L375" s="457">
        <v>17624.259999999998</v>
      </c>
      <c r="M375" s="459">
        <v>0.24684751769714</v>
      </c>
      <c r="N375" s="457">
        <v>3319320.6000000006</v>
      </c>
      <c r="O375" s="457">
        <f t="shared" si="15"/>
        <v>8193.6605055098153</v>
      </c>
    </row>
    <row r="376" spans="1:15">
      <c r="A376" s="529"/>
      <c r="B376" s="453" t="s">
        <v>335</v>
      </c>
      <c r="C376" s="454">
        <v>0</v>
      </c>
      <c r="D376" s="455">
        <v>0</v>
      </c>
      <c r="E376" s="454">
        <v>16</v>
      </c>
      <c r="F376" s="455">
        <v>14660.380000000001</v>
      </c>
      <c r="G376" s="454">
        <v>16</v>
      </c>
      <c r="H376" s="455">
        <v>14660.380000000001</v>
      </c>
      <c r="I376" s="456">
        <v>13</v>
      </c>
      <c r="J376" s="457">
        <v>9591.7799999999988</v>
      </c>
      <c r="K376" s="458">
        <v>4459.2958208480204</v>
      </c>
      <c r="L376" s="457">
        <v>9591.7799999999988</v>
      </c>
      <c r="M376" s="459">
        <v>0.1343436310685994</v>
      </c>
      <c r="N376" s="457">
        <v>3319320.6000000006</v>
      </c>
      <c r="O376" s="457">
        <f t="shared" si="15"/>
        <v>4459.2958208480204</v>
      </c>
    </row>
    <row r="377" spans="1:15">
      <c r="A377" s="529"/>
      <c r="B377" s="453" t="s">
        <v>336</v>
      </c>
      <c r="C377" s="454">
        <v>0</v>
      </c>
      <c r="D377" s="455">
        <v>0</v>
      </c>
      <c r="E377" s="454">
        <v>127</v>
      </c>
      <c r="F377" s="455">
        <v>79174.62000000001</v>
      </c>
      <c r="G377" s="454">
        <v>127</v>
      </c>
      <c r="H377" s="455">
        <v>79174.62000000001</v>
      </c>
      <c r="I377" s="456">
        <v>14</v>
      </c>
      <c r="J377" s="457">
        <v>13090.9</v>
      </c>
      <c r="K377" s="458">
        <v>6086.0649077793023</v>
      </c>
      <c r="L377" s="457">
        <v>13090.9</v>
      </c>
      <c r="M377" s="459">
        <v>0.18335272910303699</v>
      </c>
      <c r="N377" s="457">
        <v>3319320.6000000006</v>
      </c>
      <c r="O377" s="457">
        <f t="shared" si="15"/>
        <v>6086.0649077793023</v>
      </c>
    </row>
    <row r="378" spans="1:15">
      <c r="A378" s="529"/>
      <c r="B378" s="453" t="s">
        <v>337</v>
      </c>
      <c r="C378" s="454">
        <v>0</v>
      </c>
      <c r="D378" s="455">
        <v>0</v>
      </c>
      <c r="E378" s="454">
        <v>49</v>
      </c>
      <c r="F378" s="455">
        <v>33987.659999999996</v>
      </c>
      <c r="G378" s="454">
        <v>49</v>
      </c>
      <c r="H378" s="455">
        <v>33987.659999999996</v>
      </c>
      <c r="I378" s="456">
        <v>27</v>
      </c>
      <c r="J378" s="457">
        <v>15231.45</v>
      </c>
      <c r="K378" s="458">
        <v>7081.2238531800776</v>
      </c>
      <c r="L378" s="457">
        <v>15231.45</v>
      </c>
      <c r="M378" s="459">
        <v>0.21333353136120917</v>
      </c>
      <c r="N378" s="457">
        <v>3319320.6000000006</v>
      </c>
      <c r="O378" s="457">
        <f t="shared" si="15"/>
        <v>7081.2238531800776</v>
      </c>
    </row>
    <row r="379" spans="1:15">
      <c r="A379" s="530"/>
      <c r="B379" s="460" t="s">
        <v>413</v>
      </c>
      <c r="C379" s="454"/>
      <c r="D379" s="455"/>
      <c r="E379" s="454"/>
      <c r="F379" s="455"/>
      <c r="G379" s="454" t="s">
        <v>1030</v>
      </c>
      <c r="H379" s="455" t="s">
        <v>1030</v>
      </c>
      <c r="I379" s="470">
        <v>5</v>
      </c>
      <c r="J379" s="471">
        <v>5791.1</v>
      </c>
      <c r="K379" s="463">
        <v>5791.1</v>
      </c>
      <c r="L379" s="471" t="s">
        <v>1030</v>
      </c>
      <c r="M379" s="459">
        <v>0</v>
      </c>
      <c r="N379" s="457">
        <v>3319320.6000000006</v>
      </c>
      <c r="O379" s="471">
        <v>5791.1</v>
      </c>
    </row>
    <row r="380" spans="1:15">
      <c r="A380" s="529"/>
      <c r="B380" s="453" t="s">
        <v>338</v>
      </c>
      <c r="C380" s="454">
        <v>0</v>
      </c>
      <c r="D380" s="455">
        <v>0</v>
      </c>
      <c r="E380" s="454">
        <v>16</v>
      </c>
      <c r="F380" s="455">
        <v>15084.99</v>
      </c>
      <c r="G380" s="454">
        <v>16</v>
      </c>
      <c r="H380" s="455">
        <v>15084.99</v>
      </c>
      <c r="I380" s="456">
        <v>36</v>
      </c>
      <c r="J380" s="457">
        <v>37555.990000000005</v>
      </c>
      <c r="K380" s="458">
        <v>17460.082409605944</v>
      </c>
      <c r="L380" s="457">
        <v>37555.990000000005</v>
      </c>
      <c r="M380" s="459">
        <v>0.52601373936599982</v>
      </c>
      <c r="N380" s="457">
        <v>3319320.6000000006</v>
      </c>
      <c r="O380" s="457">
        <f>M380*N380/100</f>
        <v>17460.082409605944</v>
      </c>
    </row>
    <row r="381" spans="1:15">
      <c r="A381" s="529"/>
      <c r="B381" s="453" t="s">
        <v>339</v>
      </c>
      <c r="C381" s="454">
        <v>0</v>
      </c>
      <c r="D381" s="455">
        <v>0</v>
      </c>
      <c r="E381" s="454">
        <v>1222</v>
      </c>
      <c r="F381" s="455">
        <v>857673.89999999979</v>
      </c>
      <c r="G381" s="454">
        <v>1222</v>
      </c>
      <c r="H381" s="455">
        <v>857673.89999999979</v>
      </c>
      <c r="I381" s="456">
        <v>391</v>
      </c>
      <c r="J381" s="457">
        <v>431218.38999999972</v>
      </c>
      <c r="K381" s="458">
        <v>200476.90464124604</v>
      </c>
      <c r="L381" s="457">
        <v>431218.38999999972</v>
      </c>
      <c r="M381" s="459">
        <v>6.0396969380193646</v>
      </c>
      <c r="N381" s="457">
        <v>3319320.6000000006</v>
      </c>
      <c r="O381" s="457">
        <f>M381*N381/100</f>
        <v>200476.90464124604</v>
      </c>
    </row>
    <row r="382" spans="1:15">
      <c r="A382" s="531" t="s">
        <v>340</v>
      </c>
      <c r="B382" s="531"/>
      <c r="C382" s="465">
        <v>94</v>
      </c>
      <c r="D382" s="466">
        <v>60442</v>
      </c>
      <c r="E382" s="465">
        <v>2153</v>
      </c>
      <c r="F382" s="466">
        <v>1519015.9999999998</v>
      </c>
      <c r="G382" s="465">
        <v>2247</v>
      </c>
      <c r="H382" s="466">
        <v>1579458</v>
      </c>
      <c r="I382" s="467">
        <f>SUM(I363:I381)</f>
        <v>990</v>
      </c>
      <c r="J382" s="466">
        <f>SUM(J363:J381)</f>
        <v>907472.54999999981</v>
      </c>
      <c r="K382" s="466">
        <v>456423.95239844098</v>
      </c>
      <c r="L382" s="466">
        <f>SUM(L363:L381)</f>
        <v>842936.62999999977</v>
      </c>
      <c r="M382" s="468">
        <v>11.806272416061301</v>
      </c>
      <c r="N382" s="469">
        <v>3319320.6000000006</v>
      </c>
      <c r="O382" s="466">
        <f>SUM(O363:O381)</f>
        <v>456423.95239844051</v>
      </c>
    </row>
    <row r="383" spans="1:15">
      <c r="M383" s="484"/>
      <c r="N383" s="482"/>
      <c r="O383" s="482"/>
    </row>
    <row r="384" spans="1:15">
      <c r="A384" s="531" t="s">
        <v>1051</v>
      </c>
      <c r="B384" s="531"/>
      <c r="C384" s="465">
        <v>2692</v>
      </c>
      <c r="D384" s="466">
        <v>2287389.0800000005</v>
      </c>
      <c r="E384" s="465">
        <v>11737</v>
      </c>
      <c r="F384" s="466">
        <v>10553246.990000002</v>
      </c>
      <c r="G384" s="465">
        <v>14429</v>
      </c>
      <c r="H384" s="466">
        <v>12840636.069999997</v>
      </c>
      <c r="I384" s="467">
        <v>11465</v>
      </c>
      <c r="J384" s="466">
        <f>J382+J362+J350+J336+J319+J309+J298+J282+J268+J257+J250+J242+J233+J227+J205+J193+J181+J161+J149+J129+J121+J111+J93+J69+J61+J55+J37+J24</f>
        <v>9509040.6499999985</v>
      </c>
      <c r="K384" s="466">
        <v>5688625.6900000004</v>
      </c>
      <c r="L384" s="466">
        <f>L382+L362+L350+L336+L319+L309+L298+L282+L268+L257+L250+L242+L233+L227+L205+L193+L181+L161+L149+L129+L121+L111+L93+L69+L61+L55+L37+L24</f>
        <v>7139735.5599999996</v>
      </c>
      <c r="M384" s="466"/>
      <c r="N384" s="466"/>
      <c r="O384" s="466">
        <f>O382+O362+O350+O336+O319+O309+O298+O282+O268+O257+O250+O242+O233+O227+O205+O193+O181+O161+O149+O129+O121+O111+O93+O69+O61+O55+O37+O24</f>
        <v>5688625.6900000013</v>
      </c>
    </row>
    <row r="385" spans="1:15">
      <c r="A385" s="532" t="s">
        <v>342</v>
      </c>
      <c r="B385" s="532"/>
      <c r="O385" s="485"/>
    </row>
    <row r="386" spans="1:15">
      <c r="L386" s="485"/>
    </row>
    <row r="387" spans="1:15">
      <c r="A387" s="483"/>
      <c r="B387" s="482"/>
      <c r="C387" s="483"/>
      <c r="D387" s="482"/>
      <c r="E387" s="483"/>
      <c r="F387" s="482"/>
      <c r="G387" s="483"/>
      <c r="H387" s="482"/>
    </row>
    <row r="388" spans="1:15">
      <c r="B388" s="482"/>
      <c r="C388" s="483"/>
      <c r="D388" s="482"/>
      <c r="E388" s="483"/>
      <c r="F388" s="482"/>
      <c r="G388" s="483"/>
      <c r="H388" s="482"/>
      <c r="L388" s="485"/>
    </row>
    <row r="389" spans="1:15">
      <c r="A389" s="486" t="s">
        <v>1048</v>
      </c>
      <c r="B389" s="487"/>
      <c r="C389" s="488"/>
      <c r="D389" s="487"/>
      <c r="E389" s="488"/>
      <c r="F389" s="487"/>
      <c r="G389" s="488"/>
      <c r="H389" s="487"/>
      <c r="I389" s="489"/>
      <c r="J389" s="487"/>
      <c r="K389" s="487"/>
    </row>
    <row r="390" spans="1:15" s="444" customFormat="1" ht="28.5" customHeight="1">
      <c r="A390" s="478" t="s">
        <v>1049</v>
      </c>
      <c r="B390" s="490"/>
      <c r="C390" s="478"/>
      <c r="D390" s="490"/>
      <c r="E390" s="478"/>
      <c r="F390" s="490"/>
      <c r="G390" s="478"/>
      <c r="H390" s="490"/>
      <c r="I390" s="491"/>
      <c r="J390" s="490"/>
      <c r="K390" s="490"/>
      <c r="L390" s="478"/>
      <c r="M390" s="478"/>
      <c r="N390" s="478"/>
      <c r="O390" s="478"/>
    </row>
    <row r="391" spans="1:15" s="444" customFormat="1" ht="25.5" customHeight="1">
      <c r="A391" s="478" t="s">
        <v>1050</v>
      </c>
      <c r="B391" s="490"/>
      <c r="C391" s="478"/>
      <c r="D391" s="490"/>
      <c r="E391" s="478"/>
      <c r="F391" s="490"/>
      <c r="G391" s="478"/>
      <c r="H391" s="490"/>
      <c r="I391" s="491"/>
      <c r="J391" s="490"/>
      <c r="K391" s="490"/>
      <c r="L391" s="478"/>
      <c r="M391" s="478"/>
      <c r="N391" s="478"/>
      <c r="O391" s="478"/>
    </row>
    <row r="392" spans="1:15" s="444" customFormat="1" ht="25.5" customHeight="1">
      <c r="A392" s="478" t="s">
        <v>1052</v>
      </c>
      <c r="B392" s="490"/>
      <c r="C392" s="478"/>
      <c r="D392" s="490"/>
      <c r="E392" s="478"/>
      <c r="F392" s="490"/>
      <c r="G392" s="478"/>
      <c r="H392" s="490"/>
      <c r="I392" s="491"/>
      <c r="J392" s="490"/>
      <c r="K392" s="490"/>
      <c r="L392" s="478"/>
      <c r="M392" s="478"/>
      <c r="N392" s="478"/>
      <c r="O392" s="478"/>
    </row>
    <row r="393" spans="1:15" ht="25.5" customHeight="1">
      <c r="A393" s="478" t="s">
        <v>1053</v>
      </c>
      <c r="B393" s="482"/>
      <c r="C393" s="483"/>
      <c r="D393" s="482"/>
      <c r="E393" s="483"/>
      <c r="F393" s="482"/>
      <c r="G393" s="483"/>
      <c r="H393" s="482"/>
    </row>
    <row r="394" spans="1:15">
      <c r="A394" s="483"/>
      <c r="B394" s="482"/>
      <c r="C394" s="483"/>
      <c r="D394" s="482"/>
      <c r="E394" s="483"/>
      <c r="F394" s="482"/>
      <c r="G394" s="483"/>
      <c r="H394" s="482"/>
    </row>
    <row r="395" spans="1:15">
      <c r="A395" s="483"/>
      <c r="B395" s="482"/>
      <c r="C395" s="483"/>
      <c r="D395" s="482"/>
      <c r="E395" s="483"/>
      <c r="F395" s="482"/>
      <c r="G395" s="483"/>
      <c r="H395" s="482"/>
    </row>
    <row r="396" spans="1:15">
      <c r="A396" s="488"/>
      <c r="B396" s="487"/>
      <c r="C396" s="488"/>
      <c r="D396" s="487"/>
      <c r="E396" s="488"/>
      <c r="F396" s="487"/>
      <c r="G396" s="488"/>
      <c r="H396" s="487"/>
      <c r="I396" s="489"/>
      <c r="J396" s="487"/>
    </row>
    <row r="397" spans="1:15">
      <c r="A397" s="483"/>
      <c r="B397" s="482"/>
      <c r="C397" s="483"/>
      <c r="D397" s="482"/>
      <c r="E397" s="483"/>
      <c r="F397" s="482"/>
      <c r="G397" s="483"/>
      <c r="H397" s="482"/>
    </row>
    <row r="398" spans="1:15">
      <c r="A398" s="483"/>
      <c r="B398" s="482"/>
      <c r="C398" s="483"/>
      <c r="D398" s="482"/>
      <c r="E398" s="483"/>
      <c r="F398" s="482"/>
      <c r="G398" s="483"/>
      <c r="H398" s="482"/>
    </row>
    <row r="399" spans="1:15">
      <c r="A399" s="483"/>
      <c r="B399" s="482"/>
      <c r="C399" s="483"/>
      <c r="D399" s="482"/>
      <c r="E399" s="483"/>
      <c r="F399" s="482"/>
      <c r="G399" s="483"/>
      <c r="H399" s="482"/>
    </row>
    <row r="400" spans="1:15">
      <c r="A400" s="483"/>
      <c r="B400" s="482"/>
      <c r="C400" s="483"/>
      <c r="D400" s="482"/>
      <c r="E400" s="483"/>
      <c r="F400" s="482"/>
      <c r="G400" s="483"/>
      <c r="H400" s="482"/>
    </row>
    <row r="401" spans="1:10">
      <c r="A401" s="483"/>
      <c r="B401" s="482"/>
      <c r="C401" s="483"/>
      <c r="D401" s="482"/>
      <c r="E401" s="483"/>
      <c r="F401" s="482"/>
      <c r="G401" s="483"/>
      <c r="H401" s="482"/>
    </row>
    <row r="402" spans="1:10">
      <c r="A402" s="488"/>
      <c r="B402" s="482"/>
      <c r="C402" s="483"/>
      <c r="D402" s="482"/>
      <c r="E402" s="483"/>
      <c r="F402" s="482"/>
      <c r="G402" s="483"/>
      <c r="H402" s="482"/>
    </row>
    <row r="403" spans="1:10">
      <c r="A403" s="483"/>
      <c r="B403" s="487"/>
      <c r="C403" s="488"/>
      <c r="D403" s="487"/>
      <c r="E403" s="488"/>
      <c r="F403" s="487"/>
      <c r="G403" s="488"/>
      <c r="H403" s="487"/>
      <c r="I403" s="489"/>
      <c r="J403" s="487"/>
    </row>
    <row r="404" spans="1:10">
      <c r="A404" s="483"/>
      <c r="B404" s="482"/>
      <c r="C404" s="483"/>
      <c r="D404" s="482"/>
      <c r="E404" s="483"/>
      <c r="F404" s="482"/>
      <c r="G404" s="483"/>
      <c r="H404" s="482"/>
    </row>
    <row r="405" spans="1:10">
      <c r="A405" s="483"/>
      <c r="B405" s="482"/>
      <c r="C405" s="483"/>
      <c r="D405" s="482"/>
      <c r="E405" s="483"/>
      <c r="F405" s="482"/>
      <c r="G405" s="483"/>
      <c r="H405" s="482"/>
    </row>
    <row r="406" spans="1:10">
      <c r="A406" s="483"/>
      <c r="B406" s="482"/>
      <c r="C406" s="483"/>
      <c r="D406" s="482"/>
      <c r="E406" s="483"/>
      <c r="F406" s="482"/>
      <c r="G406" s="483"/>
      <c r="H406" s="482"/>
    </row>
    <row r="407" spans="1:10">
      <c r="A407" s="483"/>
      <c r="B407" s="482"/>
      <c r="C407" s="483"/>
      <c r="D407" s="482"/>
      <c r="E407" s="483"/>
      <c r="F407" s="482"/>
      <c r="G407" s="483"/>
      <c r="H407" s="482"/>
    </row>
    <row r="408" spans="1:10">
      <c r="A408" s="483"/>
      <c r="B408" s="482"/>
      <c r="C408" s="483"/>
      <c r="D408" s="482"/>
      <c r="E408" s="483"/>
      <c r="F408" s="482"/>
      <c r="G408" s="483"/>
      <c r="H408" s="482"/>
    </row>
    <row r="409" spans="1:10">
      <c r="A409" s="483"/>
      <c r="B409" s="482"/>
      <c r="C409" s="483"/>
      <c r="D409" s="482"/>
      <c r="E409" s="483"/>
      <c r="F409" s="482"/>
      <c r="G409" s="483"/>
      <c r="H409" s="482"/>
    </row>
    <row r="410" spans="1:10">
      <c r="A410" s="488"/>
      <c r="B410" s="487"/>
      <c r="C410" s="488"/>
      <c r="D410" s="487"/>
      <c r="E410" s="488"/>
      <c r="F410" s="487"/>
      <c r="G410" s="488"/>
      <c r="H410" s="487"/>
      <c r="I410" s="489"/>
      <c r="J410" s="487"/>
    </row>
    <row r="411" spans="1:10">
      <c r="A411" s="483"/>
      <c r="B411" s="482"/>
      <c r="C411" s="483"/>
      <c r="D411" s="482"/>
      <c r="E411" s="483"/>
      <c r="F411" s="482"/>
      <c r="G411" s="483"/>
      <c r="H411" s="482"/>
    </row>
    <row r="412" spans="1:10">
      <c r="A412" s="483"/>
      <c r="B412" s="482"/>
      <c r="C412" s="483"/>
      <c r="D412" s="482"/>
      <c r="E412" s="483"/>
      <c r="F412" s="482"/>
      <c r="G412" s="483"/>
      <c r="H412" s="482"/>
    </row>
    <row r="413" spans="1:10">
      <c r="A413" s="483"/>
      <c r="B413" s="482"/>
      <c r="C413" s="483"/>
      <c r="D413" s="482"/>
      <c r="E413" s="483"/>
      <c r="F413" s="482"/>
      <c r="G413" s="483"/>
      <c r="H413" s="482"/>
    </row>
    <row r="414" spans="1:10">
      <c r="A414" s="483"/>
      <c r="B414" s="482"/>
      <c r="C414" s="483"/>
      <c r="D414" s="482"/>
      <c r="E414" s="483"/>
      <c r="F414" s="482"/>
      <c r="G414" s="483"/>
      <c r="H414" s="482"/>
    </row>
    <row r="415" spans="1:10">
      <c r="A415" s="483"/>
      <c r="B415" s="482"/>
      <c r="C415" s="483"/>
      <c r="D415" s="482"/>
      <c r="E415" s="483"/>
      <c r="F415" s="482"/>
      <c r="G415" s="483"/>
      <c r="H415" s="482"/>
    </row>
    <row r="416" spans="1:10">
      <c r="A416" s="483"/>
      <c r="B416" s="482"/>
      <c r="C416" s="483"/>
      <c r="D416" s="482"/>
      <c r="E416" s="483"/>
      <c r="F416" s="482"/>
      <c r="G416" s="483"/>
      <c r="H416" s="482"/>
    </row>
    <row r="417" spans="1:10">
      <c r="A417" s="488"/>
      <c r="B417" s="487"/>
      <c r="C417" s="488"/>
      <c r="D417" s="487"/>
      <c r="E417" s="488"/>
      <c r="F417" s="487"/>
      <c r="G417" s="488"/>
      <c r="H417" s="487"/>
      <c r="I417" s="489"/>
      <c r="J417" s="487"/>
    </row>
    <row r="418" spans="1:10">
      <c r="A418" s="483"/>
      <c r="B418" s="482"/>
      <c r="C418" s="483"/>
      <c r="D418" s="482"/>
      <c r="E418" s="483"/>
      <c r="F418" s="482"/>
      <c r="G418" s="483"/>
      <c r="H418" s="482"/>
    </row>
    <row r="419" spans="1:10">
      <c r="A419" s="483"/>
      <c r="B419" s="482"/>
      <c r="C419" s="483"/>
      <c r="D419" s="482"/>
      <c r="E419" s="483"/>
      <c r="F419" s="482"/>
      <c r="G419" s="483"/>
      <c r="H419" s="482"/>
    </row>
    <row r="420" spans="1:10">
      <c r="A420" s="483"/>
      <c r="B420" s="482"/>
      <c r="C420" s="483"/>
      <c r="D420" s="482"/>
      <c r="E420" s="483"/>
      <c r="F420" s="482"/>
      <c r="G420" s="483"/>
      <c r="H420" s="482"/>
    </row>
    <row r="421" spans="1:10">
      <c r="A421" s="483"/>
      <c r="B421" s="482"/>
      <c r="C421" s="483"/>
      <c r="D421" s="482"/>
      <c r="E421" s="483"/>
      <c r="F421" s="482"/>
      <c r="G421" s="483"/>
      <c r="H421" s="482"/>
    </row>
    <row r="422" spans="1:10">
      <c r="A422" s="483"/>
      <c r="B422" s="482"/>
      <c r="C422" s="483"/>
      <c r="D422" s="482"/>
      <c r="E422" s="483"/>
      <c r="F422" s="482"/>
      <c r="G422" s="483"/>
      <c r="H422" s="482"/>
    </row>
    <row r="423" spans="1:10">
      <c r="A423" s="483"/>
      <c r="B423" s="482"/>
      <c r="C423" s="483"/>
      <c r="D423" s="482"/>
      <c r="E423" s="483"/>
      <c r="F423" s="482"/>
      <c r="G423" s="483"/>
      <c r="H423" s="482"/>
    </row>
    <row r="424" spans="1:10">
      <c r="A424" s="488"/>
      <c r="B424" s="487"/>
      <c r="C424" s="488"/>
      <c r="D424" s="487"/>
      <c r="E424" s="488"/>
      <c r="F424" s="487"/>
      <c r="G424" s="488"/>
      <c r="H424" s="487"/>
      <c r="I424" s="489"/>
      <c r="J424" s="487"/>
    </row>
    <row r="425" spans="1:10">
      <c r="A425" s="483"/>
      <c r="B425" s="482"/>
      <c r="C425" s="483"/>
      <c r="D425" s="482"/>
      <c r="E425" s="483"/>
      <c r="F425" s="482"/>
      <c r="G425" s="483"/>
      <c r="H425" s="482"/>
    </row>
    <row r="426" spans="1:10">
      <c r="A426" s="483"/>
      <c r="B426" s="482"/>
      <c r="C426" s="483"/>
      <c r="D426" s="482"/>
      <c r="E426" s="483"/>
      <c r="F426" s="482"/>
      <c r="G426" s="483"/>
      <c r="H426" s="482"/>
    </row>
    <row r="427" spans="1:10">
      <c r="A427" s="483"/>
      <c r="B427" s="482"/>
      <c r="C427" s="483"/>
      <c r="D427" s="482"/>
      <c r="E427" s="483"/>
      <c r="F427" s="482"/>
      <c r="G427" s="483"/>
      <c r="H427" s="482"/>
    </row>
    <row r="428" spans="1:10">
      <c r="A428" s="483"/>
      <c r="B428" s="482"/>
      <c r="C428" s="483"/>
      <c r="D428" s="482"/>
      <c r="E428" s="483"/>
      <c r="F428" s="482"/>
      <c r="G428" s="483"/>
      <c r="H428" s="482"/>
    </row>
    <row r="429" spans="1:10">
      <c r="A429" s="483"/>
      <c r="B429" s="482"/>
      <c r="C429" s="483"/>
      <c r="D429" s="482"/>
      <c r="E429" s="483"/>
      <c r="F429" s="482"/>
      <c r="G429" s="483"/>
      <c r="H429" s="482"/>
    </row>
    <row r="430" spans="1:10">
      <c r="A430" s="483"/>
      <c r="B430" s="482"/>
      <c r="C430" s="483"/>
      <c r="D430" s="482"/>
      <c r="E430" s="483"/>
      <c r="F430" s="482"/>
      <c r="G430" s="483"/>
      <c r="H430" s="482"/>
    </row>
    <row r="431" spans="1:10">
      <c r="A431" s="488"/>
      <c r="B431" s="487"/>
      <c r="C431" s="488"/>
      <c r="D431" s="487"/>
      <c r="E431" s="488"/>
      <c r="F431" s="487"/>
      <c r="G431" s="488"/>
      <c r="H431" s="487"/>
      <c r="I431" s="489"/>
      <c r="J431" s="487"/>
    </row>
    <row r="432" spans="1:10">
      <c r="A432" s="483"/>
      <c r="B432" s="482"/>
      <c r="C432" s="483"/>
      <c r="D432" s="482"/>
      <c r="E432" s="483"/>
      <c r="F432" s="482"/>
      <c r="G432" s="483"/>
      <c r="H432" s="482"/>
    </row>
    <row r="433" spans="1:10">
      <c r="A433" s="483"/>
      <c r="B433" s="482"/>
      <c r="C433" s="483"/>
      <c r="D433" s="482"/>
      <c r="E433" s="483"/>
      <c r="F433" s="482"/>
      <c r="G433" s="483"/>
      <c r="H433" s="482"/>
    </row>
    <row r="434" spans="1:10">
      <c r="A434" s="483"/>
      <c r="B434" s="482"/>
      <c r="C434" s="483"/>
      <c r="D434" s="482"/>
      <c r="E434" s="483"/>
      <c r="F434" s="482"/>
      <c r="G434" s="483"/>
      <c r="H434" s="482"/>
    </row>
    <row r="435" spans="1:10">
      <c r="A435" s="483"/>
      <c r="B435" s="482"/>
      <c r="C435" s="483"/>
      <c r="D435" s="482"/>
      <c r="E435" s="483"/>
      <c r="F435" s="482"/>
      <c r="G435" s="483"/>
      <c r="H435" s="482"/>
    </row>
    <row r="436" spans="1:10">
      <c r="A436" s="483"/>
      <c r="B436" s="482"/>
      <c r="C436" s="483"/>
      <c r="D436" s="482"/>
      <c r="E436" s="483"/>
      <c r="F436" s="482"/>
      <c r="G436" s="483"/>
      <c r="H436" s="482"/>
    </row>
    <row r="437" spans="1:10">
      <c r="A437" s="483"/>
      <c r="B437" s="482"/>
      <c r="C437" s="483"/>
      <c r="D437" s="482"/>
      <c r="E437" s="483"/>
      <c r="F437" s="482"/>
      <c r="G437" s="483"/>
      <c r="H437" s="482"/>
    </row>
    <row r="438" spans="1:10">
      <c r="A438" s="488"/>
      <c r="B438" s="487"/>
      <c r="C438" s="488"/>
      <c r="D438" s="487"/>
      <c r="E438" s="488"/>
      <c r="F438" s="487"/>
      <c r="G438" s="488"/>
      <c r="H438" s="487"/>
      <c r="I438" s="489"/>
      <c r="J438" s="487"/>
    </row>
    <row r="439" spans="1:10">
      <c r="A439" s="483"/>
      <c r="B439" s="482"/>
      <c r="C439" s="483"/>
      <c r="D439" s="482"/>
      <c r="E439" s="483"/>
      <c r="F439" s="482"/>
      <c r="G439" s="483"/>
      <c r="H439" s="482"/>
    </row>
    <row r="440" spans="1:10">
      <c r="A440" s="483"/>
      <c r="B440" s="482"/>
      <c r="C440" s="483"/>
      <c r="D440" s="482"/>
      <c r="E440" s="483"/>
      <c r="F440" s="482"/>
      <c r="G440" s="483"/>
      <c r="H440" s="482"/>
    </row>
    <row r="441" spans="1:10">
      <c r="A441" s="483"/>
      <c r="B441" s="482"/>
      <c r="C441" s="483"/>
      <c r="D441" s="482"/>
      <c r="E441" s="483"/>
      <c r="F441" s="482"/>
      <c r="G441" s="483"/>
      <c r="H441" s="482"/>
    </row>
    <row r="442" spans="1:10">
      <c r="A442" s="483"/>
      <c r="B442" s="482"/>
      <c r="C442" s="483"/>
      <c r="D442" s="482"/>
      <c r="E442" s="483"/>
      <c r="F442" s="482"/>
      <c r="G442" s="483"/>
      <c r="H442" s="482"/>
    </row>
    <row r="443" spans="1:10">
      <c r="A443" s="483"/>
      <c r="B443" s="482"/>
      <c r="C443" s="483"/>
      <c r="D443" s="482"/>
      <c r="E443" s="483"/>
      <c r="F443" s="482"/>
      <c r="G443" s="483"/>
      <c r="H443" s="482"/>
    </row>
    <row r="444" spans="1:10">
      <c r="A444" s="483"/>
      <c r="B444" s="482"/>
      <c r="C444" s="483"/>
      <c r="D444" s="482"/>
      <c r="E444" s="483"/>
      <c r="F444" s="482"/>
      <c r="G444" s="483"/>
      <c r="H444" s="482"/>
    </row>
    <row r="445" spans="1:10">
      <c r="A445" s="488"/>
      <c r="B445" s="487"/>
      <c r="C445" s="488"/>
      <c r="D445" s="487"/>
      <c r="E445" s="488"/>
      <c r="F445" s="487"/>
      <c r="G445" s="488"/>
      <c r="H445" s="487"/>
      <c r="I445" s="489"/>
      <c r="J445" s="487"/>
    </row>
    <row r="446" spans="1:10">
      <c r="A446" s="483"/>
      <c r="B446" s="482"/>
      <c r="C446" s="483"/>
      <c r="D446" s="482"/>
      <c r="E446" s="483"/>
      <c r="F446" s="482"/>
      <c r="G446" s="483"/>
      <c r="H446" s="482"/>
    </row>
    <row r="447" spans="1:10">
      <c r="A447" s="483"/>
      <c r="B447" s="482"/>
      <c r="C447" s="483"/>
      <c r="D447" s="482"/>
      <c r="E447" s="483"/>
      <c r="F447" s="482"/>
      <c r="G447" s="483"/>
      <c r="H447" s="482"/>
    </row>
    <row r="448" spans="1:10">
      <c r="A448" s="483"/>
      <c r="B448" s="482"/>
      <c r="C448" s="483"/>
      <c r="D448" s="482"/>
      <c r="E448" s="483"/>
      <c r="F448" s="482"/>
      <c r="G448" s="483"/>
      <c r="H448" s="482"/>
    </row>
    <row r="449" spans="1:10">
      <c r="A449" s="483"/>
      <c r="B449" s="482"/>
      <c r="C449" s="483"/>
      <c r="D449" s="482"/>
      <c r="E449" s="483"/>
      <c r="F449" s="482"/>
      <c r="G449" s="483"/>
      <c r="H449" s="482"/>
    </row>
    <row r="450" spans="1:10">
      <c r="A450" s="483"/>
      <c r="B450" s="482"/>
      <c r="C450" s="483"/>
      <c r="D450" s="482"/>
      <c r="E450" s="483"/>
      <c r="F450" s="482"/>
      <c r="G450" s="483"/>
      <c r="H450" s="482"/>
    </row>
    <row r="451" spans="1:10">
      <c r="A451" s="483"/>
      <c r="B451" s="482"/>
      <c r="C451" s="483"/>
      <c r="D451" s="482"/>
      <c r="E451" s="483"/>
      <c r="F451" s="482"/>
      <c r="G451" s="483"/>
      <c r="H451" s="482"/>
    </row>
    <row r="452" spans="1:10">
      <c r="A452" s="488"/>
      <c r="B452" s="487"/>
      <c r="C452" s="488"/>
      <c r="D452" s="487"/>
      <c r="E452" s="488"/>
      <c r="F452" s="487"/>
      <c r="G452" s="488"/>
      <c r="H452" s="487"/>
      <c r="I452" s="489"/>
      <c r="J452" s="487"/>
    </row>
    <row r="453" spans="1:10">
      <c r="A453" s="483"/>
      <c r="B453" s="482"/>
      <c r="C453" s="483"/>
      <c r="D453" s="482"/>
      <c r="E453" s="483"/>
      <c r="F453" s="482"/>
      <c r="G453" s="483"/>
      <c r="H453" s="482"/>
    </row>
    <row r="454" spans="1:10">
      <c r="A454" s="483"/>
      <c r="B454" s="482"/>
      <c r="C454" s="483"/>
      <c r="D454" s="482"/>
      <c r="E454" s="483"/>
      <c r="F454" s="482"/>
      <c r="G454" s="483"/>
      <c r="H454" s="482"/>
    </row>
    <row r="455" spans="1:10">
      <c r="A455" s="483"/>
      <c r="B455" s="482"/>
      <c r="C455" s="483"/>
      <c r="D455" s="482"/>
      <c r="E455" s="483"/>
      <c r="F455" s="482"/>
      <c r="G455" s="483"/>
      <c r="H455" s="482"/>
    </row>
    <row r="456" spans="1:10">
      <c r="A456" s="483"/>
      <c r="B456" s="482"/>
      <c r="C456" s="483"/>
      <c r="D456" s="482"/>
      <c r="E456" s="483"/>
      <c r="F456" s="482"/>
      <c r="G456" s="483"/>
      <c r="H456" s="482"/>
    </row>
    <row r="457" spans="1:10">
      <c r="A457" s="483"/>
      <c r="B457" s="482"/>
      <c r="C457" s="483"/>
      <c r="D457" s="482"/>
      <c r="E457" s="483"/>
      <c r="F457" s="482"/>
      <c r="G457" s="483"/>
      <c r="H457" s="482"/>
    </row>
    <row r="458" spans="1:10">
      <c r="A458" s="483"/>
      <c r="B458" s="482"/>
      <c r="C458" s="483"/>
      <c r="D458" s="482"/>
      <c r="E458" s="483"/>
      <c r="F458" s="482"/>
      <c r="G458" s="483"/>
      <c r="H458" s="482"/>
    </row>
    <row r="459" spans="1:10">
      <c r="A459" s="488"/>
      <c r="B459" s="487"/>
      <c r="C459" s="488"/>
      <c r="D459" s="487"/>
      <c r="E459" s="488"/>
      <c r="F459" s="487"/>
      <c r="G459" s="488"/>
      <c r="H459" s="487"/>
      <c r="I459" s="489"/>
      <c r="J459" s="487"/>
    </row>
    <row r="460" spans="1:10">
      <c r="A460" s="483"/>
      <c r="B460" s="482"/>
      <c r="C460" s="483"/>
      <c r="D460" s="482"/>
      <c r="E460" s="483"/>
      <c r="F460" s="482"/>
      <c r="G460" s="483"/>
      <c r="H460" s="482"/>
    </row>
    <row r="461" spans="1:10">
      <c r="A461" s="483"/>
      <c r="B461" s="482"/>
      <c r="C461" s="483"/>
      <c r="D461" s="482"/>
      <c r="E461" s="483"/>
      <c r="F461" s="482"/>
      <c r="G461" s="483"/>
      <c r="H461" s="482"/>
    </row>
    <row r="462" spans="1:10">
      <c r="A462" s="483"/>
      <c r="B462" s="482"/>
      <c r="C462" s="483"/>
      <c r="D462" s="482"/>
      <c r="E462" s="483"/>
      <c r="F462" s="482"/>
      <c r="G462" s="483"/>
      <c r="H462" s="482"/>
    </row>
    <row r="463" spans="1:10">
      <c r="A463" s="483"/>
      <c r="B463" s="482"/>
      <c r="C463" s="483"/>
      <c r="D463" s="482"/>
      <c r="E463" s="483"/>
      <c r="F463" s="482"/>
      <c r="G463" s="483"/>
      <c r="H463" s="482"/>
    </row>
    <row r="464" spans="1:10">
      <c r="A464" s="483"/>
      <c r="B464" s="482"/>
      <c r="C464" s="483"/>
      <c r="D464" s="482"/>
      <c r="E464" s="483"/>
      <c r="F464" s="482"/>
      <c r="G464" s="483"/>
      <c r="H464" s="482"/>
    </row>
    <row r="465" spans="1:10">
      <c r="A465" s="483"/>
      <c r="B465" s="482"/>
      <c r="C465" s="483"/>
      <c r="D465" s="482"/>
      <c r="E465" s="483"/>
      <c r="F465" s="482"/>
      <c r="G465" s="483"/>
      <c r="H465" s="482"/>
    </row>
    <row r="466" spans="1:10">
      <c r="A466" s="488"/>
      <c r="B466" s="487"/>
      <c r="C466" s="488"/>
      <c r="D466" s="487"/>
      <c r="E466" s="488"/>
      <c r="F466" s="487"/>
      <c r="G466" s="488"/>
      <c r="H466" s="487"/>
      <c r="I466" s="489"/>
      <c r="J466" s="487"/>
    </row>
    <row r="467" spans="1:10">
      <c r="A467" s="483"/>
      <c r="B467" s="482"/>
      <c r="C467" s="483"/>
      <c r="D467" s="482"/>
      <c r="E467" s="483"/>
      <c r="F467" s="482"/>
      <c r="G467" s="483"/>
      <c r="H467" s="482"/>
    </row>
    <row r="468" spans="1:10">
      <c r="A468" s="483"/>
      <c r="B468" s="482"/>
      <c r="C468" s="483"/>
      <c r="D468" s="482"/>
      <c r="E468" s="483"/>
      <c r="F468" s="482"/>
      <c r="G468" s="483"/>
      <c r="H468" s="482"/>
    </row>
    <row r="469" spans="1:10">
      <c r="A469" s="483"/>
      <c r="B469" s="482"/>
      <c r="C469" s="483"/>
      <c r="D469" s="482"/>
      <c r="E469" s="483"/>
      <c r="F469" s="482"/>
      <c r="G469" s="483"/>
      <c r="H469" s="482"/>
    </row>
    <row r="470" spans="1:10">
      <c r="A470" s="483"/>
      <c r="B470" s="482"/>
      <c r="C470" s="483"/>
      <c r="D470" s="482"/>
      <c r="E470" s="483"/>
      <c r="F470" s="482"/>
      <c r="G470" s="483"/>
      <c r="H470" s="482"/>
    </row>
    <row r="471" spans="1:10">
      <c r="A471" s="483"/>
      <c r="B471" s="482"/>
      <c r="C471" s="483"/>
      <c r="D471" s="482"/>
      <c r="E471" s="483"/>
      <c r="F471" s="482"/>
      <c r="G471" s="483"/>
      <c r="H471" s="482"/>
    </row>
    <row r="472" spans="1:10">
      <c r="A472" s="483"/>
      <c r="B472" s="482"/>
      <c r="C472" s="483"/>
      <c r="D472" s="482"/>
      <c r="E472" s="483"/>
      <c r="F472" s="482"/>
      <c r="G472" s="483"/>
      <c r="H472" s="482"/>
    </row>
    <row r="473" spans="1:10">
      <c r="A473" s="488"/>
      <c r="B473" s="487"/>
      <c r="C473" s="488"/>
      <c r="D473" s="487"/>
      <c r="E473" s="488"/>
      <c r="F473" s="487"/>
      <c r="G473" s="488"/>
      <c r="H473" s="487"/>
      <c r="I473" s="489"/>
      <c r="J473" s="487"/>
    </row>
    <row r="474" spans="1:10">
      <c r="A474" s="483"/>
      <c r="B474" s="482"/>
      <c r="C474" s="483"/>
      <c r="D474" s="482"/>
      <c r="E474" s="483"/>
      <c r="F474" s="482"/>
      <c r="G474" s="483"/>
      <c r="H474" s="482"/>
    </row>
    <row r="475" spans="1:10">
      <c r="A475" s="483"/>
      <c r="B475" s="482"/>
      <c r="C475" s="483"/>
      <c r="D475" s="482"/>
      <c r="E475" s="483"/>
      <c r="F475" s="482"/>
      <c r="G475" s="483"/>
      <c r="H475" s="482"/>
    </row>
    <row r="476" spans="1:10">
      <c r="A476" s="483"/>
      <c r="B476" s="482"/>
      <c r="C476" s="483"/>
      <c r="D476" s="482"/>
      <c r="E476" s="483"/>
      <c r="F476" s="482"/>
      <c r="G476" s="483"/>
      <c r="H476" s="482"/>
    </row>
    <row r="477" spans="1:10">
      <c r="A477" s="483"/>
      <c r="B477" s="482"/>
      <c r="C477" s="483"/>
      <c r="D477" s="482"/>
      <c r="E477" s="483"/>
      <c r="F477" s="482"/>
      <c r="G477" s="483"/>
      <c r="H477" s="482"/>
    </row>
    <row r="478" spans="1:10">
      <c r="A478" s="483"/>
      <c r="B478" s="482"/>
      <c r="C478" s="483"/>
      <c r="D478" s="482"/>
      <c r="E478" s="483"/>
      <c r="F478" s="482"/>
      <c r="G478" s="483"/>
      <c r="H478" s="482"/>
    </row>
    <row r="479" spans="1:10">
      <c r="A479" s="483"/>
      <c r="B479" s="482"/>
      <c r="C479" s="483"/>
      <c r="D479" s="482"/>
      <c r="E479" s="483"/>
      <c r="F479" s="482"/>
      <c r="G479" s="483"/>
      <c r="H479" s="482"/>
    </row>
    <row r="480" spans="1:10">
      <c r="A480" s="488"/>
      <c r="B480" s="487"/>
      <c r="C480" s="488"/>
      <c r="D480" s="487"/>
      <c r="E480" s="488"/>
      <c r="F480" s="487"/>
      <c r="G480" s="488"/>
      <c r="H480" s="487"/>
      <c r="I480" s="489"/>
      <c r="J480" s="487"/>
    </row>
    <row r="481" spans="1:10">
      <c r="A481" s="483"/>
      <c r="B481" s="482"/>
      <c r="C481" s="483"/>
      <c r="D481" s="482"/>
      <c r="E481" s="483"/>
      <c r="F481" s="482"/>
      <c r="G481" s="483"/>
      <c r="H481" s="482"/>
    </row>
    <row r="482" spans="1:10">
      <c r="A482" s="483"/>
      <c r="B482" s="482"/>
      <c r="C482" s="483"/>
      <c r="D482" s="482"/>
      <c r="E482" s="483"/>
      <c r="F482" s="482"/>
      <c r="G482" s="483"/>
      <c r="H482" s="482"/>
    </row>
    <row r="483" spans="1:10">
      <c r="A483" s="483"/>
      <c r="B483" s="482"/>
      <c r="C483" s="483"/>
      <c r="D483" s="482"/>
      <c r="E483" s="483"/>
      <c r="F483" s="482"/>
      <c r="G483" s="483"/>
      <c r="H483" s="482"/>
    </row>
    <row r="484" spans="1:10">
      <c r="A484" s="483"/>
      <c r="B484" s="482"/>
      <c r="C484" s="483"/>
      <c r="D484" s="482"/>
      <c r="E484" s="483"/>
      <c r="F484" s="482"/>
      <c r="G484" s="483"/>
      <c r="H484" s="482"/>
    </row>
    <row r="485" spans="1:10">
      <c r="A485" s="483"/>
      <c r="B485" s="482"/>
      <c r="C485" s="483"/>
      <c r="D485" s="482"/>
      <c r="E485" s="483"/>
      <c r="F485" s="482"/>
      <c r="G485" s="483"/>
      <c r="H485" s="482"/>
    </row>
    <row r="486" spans="1:10">
      <c r="A486" s="483"/>
      <c r="B486" s="482"/>
      <c r="C486" s="483"/>
      <c r="D486" s="482"/>
      <c r="E486" s="483"/>
      <c r="F486" s="482"/>
      <c r="G486" s="483"/>
      <c r="H486" s="482"/>
    </row>
    <row r="487" spans="1:10">
      <c r="A487" s="488"/>
      <c r="B487" s="487"/>
      <c r="C487" s="488"/>
      <c r="D487" s="487"/>
      <c r="E487" s="488"/>
      <c r="F487" s="487"/>
      <c r="G487" s="488"/>
      <c r="H487" s="487"/>
      <c r="I487" s="489"/>
      <c r="J487" s="487"/>
    </row>
    <row r="488" spans="1:10">
      <c r="A488" s="483"/>
      <c r="B488" s="482"/>
      <c r="C488" s="483"/>
      <c r="D488" s="482"/>
      <c r="E488" s="483"/>
      <c r="F488" s="482"/>
      <c r="G488" s="483"/>
      <c r="H488" s="482"/>
    </row>
    <row r="489" spans="1:10">
      <c r="A489" s="483"/>
      <c r="B489" s="482"/>
      <c r="C489" s="483"/>
      <c r="D489" s="482"/>
      <c r="E489" s="483"/>
      <c r="F489" s="482"/>
      <c r="G489" s="483"/>
      <c r="H489" s="482"/>
    </row>
    <row r="490" spans="1:10">
      <c r="A490" s="483"/>
      <c r="B490" s="482"/>
      <c r="C490" s="483"/>
      <c r="D490" s="482"/>
      <c r="E490" s="483"/>
      <c r="F490" s="482"/>
      <c r="G490" s="483"/>
      <c r="H490" s="482"/>
    </row>
    <row r="491" spans="1:10">
      <c r="A491" s="483"/>
      <c r="B491" s="482"/>
      <c r="C491" s="483"/>
      <c r="D491" s="482"/>
      <c r="E491" s="483"/>
      <c r="F491" s="482"/>
      <c r="G491" s="483"/>
      <c r="H491" s="482"/>
    </row>
    <row r="492" spans="1:10">
      <c r="A492" s="483"/>
      <c r="B492" s="482"/>
      <c r="C492" s="483"/>
      <c r="D492" s="482"/>
      <c r="E492" s="483"/>
      <c r="F492" s="482"/>
      <c r="G492" s="483"/>
      <c r="H492" s="482"/>
    </row>
    <row r="493" spans="1:10">
      <c r="A493" s="483"/>
      <c r="B493" s="482"/>
      <c r="C493" s="483"/>
      <c r="D493" s="482"/>
      <c r="E493" s="483"/>
      <c r="F493" s="482"/>
      <c r="G493" s="483"/>
      <c r="H493" s="482"/>
    </row>
    <row r="494" spans="1:10">
      <c r="A494" s="488"/>
      <c r="B494" s="487"/>
      <c r="C494" s="488"/>
      <c r="D494" s="487"/>
      <c r="E494" s="488"/>
      <c r="F494" s="487"/>
      <c r="G494" s="488"/>
      <c r="H494" s="487"/>
      <c r="I494" s="489"/>
      <c r="J494" s="487"/>
    </row>
    <row r="495" spans="1:10">
      <c r="A495" s="483"/>
      <c r="B495" s="482"/>
      <c r="C495" s="483"/>
      <c r="D495" s="482"/>
      <c r="E495" s="483"/>
      <c r="F495" s="482"/>
      <c r="G495" s="483"/>
      <c r="H495" s="482"/>
    </row>
    <row r="496" spans="1:10">
      <c r="A496" s="483"/>
      <c r="B496" s="482"/>
      <c r="C496" s="483"/>
      <c r="D496" s="482"/>
      <c r="E496" s="483"/>
      <c r="F496" s="482"/>
      <c r="G496" s="483"/>
      <c r="H496" s="482"/>
    </row>
    <row r="497" spans="1:10">
      <c r="A497" s="483"/>
      <c r="B497" s="482"/>
      <c r="C497" s="483"/>
      <c r="D497" s="482"/>
      <c r="E497" s="483"/>
      <c r="F497" s="482"/>
      <c r="G497" s="483"/>
      <c r="H497" s="482"/>
    </row>
    <row r="498" spans="1:10">
      <c r="A498" s="483"/>
      <c r="B498" s="482"/>
      <c r="C498" s="483"/>
      <c r="D498" s="482"/>
      <c r="E498" s="483"/>
      <c r="F498" s="482"/>
      <c r="G498" s="483"/>
      <c r="H498" s="482"/>
    </row>
    <row r="499" spans="1:10">
      <c r="A499" s="483"/>
      <c r="B499" s="482"/>
      <c r="C499" s="483"/>
      <c r="D499" s="482"/>
      <c r="E499" s="483"/>
      <c r="F499" s="482"/>
      <c r="G499" s="483"/>
      <c r="H499" s="482"/>
    </row>
    <row r="500" spans="1:10">
      <c r="A500" s="483"/>
      <c r="B500" s="482"/>
      <c r="C500" s="483"/>
      <c r="D500" s="482"/>
      <c r="E500" s="483"/>
      <c r="F500" s="482"/>
      <c r="G500" s="483"/>
      <c r="H500" s="482"/>
    </row>
    <row r="501" spans="1:10">
      <c r="A501" s="488"/>
      <c r="B501" s="487"/>
      <c r="C501" s="488"/>
      <c r="D501" s="487"/>
      <c r="E501" s="488"/>
      <c r="F501" s="487"/>
      <c r="G501" s="488"/>
      <c r="H501" s="487"/>
      <c r="I501" s="489"/>
      <c r="J501" s="487"/>
    </row>
    <row r="502" spans="1:10">
      <c r="A502" s="483"/>
      <c r="B502" s="482"/>
      <c r="C502" s="483"/>
      <c r="D502" s="482"/>
      <c r="E502" s="483"/>
      <c r="F502" s="482"/>
      <c r="G502" s="483"/>
      <c r="H502" s="482"/>
    </row>
    <row r="503" spans="1:10">
      <c r="A503" s="483"/>
      <c r="B503" s="482"/>
      <c r="C503" s="483"/>
      <c r="D503" s="482"/>
      <c r="E503" s="483"/>
      <c r="F503" s="482"/>
      <c r="G503" s="483"/>
      <c r="H503" s="482"/>
    </row>
    <row r="504" spans="1:10">
      <c r="A504" s="483"/>
      <c r="B504" s="482"/>
      <c r="C504" s="483"/>
      <c r="D504" s="482"/>
      <c r="E504" s="483"/>
      <c r="F504" s="482"/>
      <c r="G504" s="483"/>
      <c r="H504" s="482"/>
    </row>
    <row r="505" spans="1:10">
      <c r="A505" s="483"/>
      <c r="B505" s="482"/>
      <c r="C505" s="483"/>
      <c r="D505" s="482"/>
      <c r="E505" s="483"/>
      <c r="F505" s="482"/>
      <c r="G505" s="483"/>
      <c r="H505" s="482"/>
    </row>
    <row r="506" spans="1:10">
      <c r="A506" s="483"/>
      <c r="B506" s="482"/>
      <c r="C506" s="483"/>
      <c r="D506" s="482"/>
      <c r="E506" s="483"/>
      <c r="F506" s="482"/>
      <c r="G506" s="483"/>
      <c r="H506" s="482"/>
    </row>
    <row r="507" spans="1:10">
      <c r="A507" s="483"/>
      <c r="B507" s="482"/>
      <c r="C507" s="483"/>
      <c r="D507" s="482"/>
      <c r="E507" s="483"/>
      <c r="F507" s="482"/>
      <c r="G507" s="483"/>
      <c r="H507" s="482"/>
    </row>
    <row r="508" spans="1:10">
      <c r="A508" s="488"/>
      <c r="B508" s="487"/>
      <c r="C508" s="488"/>
      <c r="D508" s="487"/>
      <c r="E508" s="488"/>
      <c r="F508" s="487"/>
      <c r="G508" s="488"/>
      <c r="H508" s="487"/>
      <c r="I508" s="489"/>
      <c r="J508" s="487"/>
    </row>
    <row r="509" spans="1:10">
      <c r="A509" s="483"/>
      <c r="B509" s="482"/>
      <c r="C509" s="483"/>
      <c r="D509" s="482"/>
      <c r="E509" s="483"/>
      <c r="F509" s="482"/>
      <c r="G509" s="483"/>
      <c r="H509" s="482"/>
    </row>
    <row r="510" spans="1:10">
      <c r="A510" s="483"/>
      <c r="B510" s="482"/>
      <c r="C510" s="483"/>
      <c r="D510" s="482"/>
      <c r="E510" s="483"/>
      <c r="F510" s="482"/>
      <c r="G510" s="483"/>
      <c r="H510" s="482"/>
    </row>
    <row r="511" spans="1:10">
      <c r="A511" s="483"/>
      <c r="B511" s="482"/>
      <c r="C511" s="483"/>
      <c r="D511" s="482"/>
      <c r="E511" s="483"/>
      <c r="F511" s="482"/>
      <c r="G511" s="483"/>
      <c r="H511" s="482"/>
    </row>
    <row r="512" spans="1:10">
      <c r="A512" s="483"/>
      <c r="B512" s="482"/>
      <c r="C512" s="483"/>
      <c r="D512" s="482"/>
      <c r="E512" s="483"/>
      <c r="F512" s="482"/>
      <c r="G512" s="483"/>
      <c r="H512" s="482"/>
    </row>
    <row r="513" spans="1:10">
      <c r="A513" s="483"/>
      <c r="B513" s="482"/>
      <c r="C513" s="483"/>
      <c r="D513" s="482"/>
      <c r="E513" s="483"/>
      <c r="F513" s="482"/>
      <c r="G513" s="483"/>
      <c r="H513" s="482"/>
    </row>
    <row r="514" spans="1:10">
      <c r="A514" s="483"/>
      <c r="B514" s="482"/>
      <c r="C514" s="483"/>
      <c r="D514" s="482"/>
      <c r="E514" s="483"/>
      <c r="F514" s="482"/>
      <c r="G514" s="483"/>
      <c r="H514" s="482"/>
    </row>
    <row r="515" spans="1:10">
      <c r="A515" s="488"/>
      <c r="B515" s="487"/>
      <c r="C515" s="488"/>
      <c r="D515" s="487"/>
      <c r="E515" s="488"/>
      <c r="F515" s="487"/>
      <c r="G515" s="488"/>
      <c r="H515" s="487"/>
      <c r="I515" s="489"/>
      <c r="J515" s="487"/>
    </row>
    <row r="516" spans="1:10">
      <c r="A516" s="483"/>
      <c r="B516" s="482"/>
      <c r="C516" s="483"/>
      <c r="D516" s="482"/>
      <c r="E516" s="483"/>
      <c r="F516" s="482"/>
      <c r="G516" s="483"/>
      <c r="H516" s="482"/>
    </row>
    <row r="517" spans="1:10">
      <c r="A517" s="483"/>
      <c r="B517" s="482"/>
      <c r="C517" s="483"/>
      <c r="D517" s="482"/>
      <c r="E517" s="483"/>
      <c r="F517" s="482"/>
      <c r="G517" s="483"/>
      <c r="H517" s="482"/>
    </row>
    <row r="518" spans="1:10">
      <c r="A518" s="483"/>
      <c r="B518" s="482"/>
      <c r="C518" s="483"/>
      <c r="D518" s="482"/>
      <c r="E518" s="483"/>
      <c r="F518" s="482"/>
      <c r="G518" s="483"/>
      <c r="H518" s="482"/>
    </row>
    <row r="519" spans="1:10">
      <c r="A519" s="483"/>
      <c r="B519" s="482"/>
      <c r="C519" s="483"/>
      <c r="D519" s="482"/>
      <c r="E519" s="483"/>
      <c r="F519" s="482"/>
      <c r="G519" s="483"/>
      <c r="H519" s="482"/>
    </row>
    <row r="520" spans="1:10">
      <c r="A520" s="483"/>
      <c r="B520" s="482"/>
      <c r="C520" s="483"/>
      <c r="D520" s="482"/>
      <c r="E520" s="483"/>
      <c r="F520" s="482"/>
      <c r="G520" s="483"/>
      <c r="H520" s="482"/>
    </row>
    <row r="521" spans="1:10">
      <c r="A521" s="483"/>
      <c r="B521" s="482"/>
      <c r="C521" s="483"/>
      <c r="D521" s="482"/>
      <c r="E521" s="483"/>
      <c r="F521" s="482"/>
      <c r="G521" s="483"/>
      <c r="H521" s="482"/>
    </row>
    <row r="522" spans="1:10">
      <c r="A522" s="488"/>
      <c r="B522" s="487"/>
      <c r="C522" s="488"/>
      <c r="D522" s="487"/>
      <c r="E522" s="488"/>
      <c r="F522" s="487"/>
      <c r="G522" s="488"/>
      <c r="H522" s="487"/>
      <c r="I522" s="489"/>
      <c r="J522" s="487"/>
    </row>
    <row r="523" spans="1:10">
      <c r="A523" s="483"/>
      <c r="B523" s="482"/>
      <c r="C523" s="483"/>
      <c r="D523" s="482"/>
      <c r="E523" s="483"/>
      <c r="F523" s="482"/>
      <c r="G523" s="483"/>
      <c r="H523" s="482"/>
    </row>
    <row r="524" spans="1:10">
      <c r="A524" s="483"/>
      <c r="B524" s="482"/>
      <c r="C524" s="483"/>
      <c r="D524" s="482"/>
      <c r="E524" s="483"/>
      <c r="F524" s="482"/>
      <c r="G524" s="483"/>
      <c r="H524" s="482"/>
    </row>
    <row r="525" spans="1:10">
      <c r="A525" s="483"/>
      <c r="B525" s="482"/>
      <c r="C525" s="483"/>
      <c r="D525" s="482"/>
      <c r="E525" s="483"/>
      <c r="F525" s="482"/>
      <c r="G525" s="483"/>
      <c r="H525" s="482"/>
    </row>
    <row r="526" spans="1:10">
      <c r="A526" s="483"/>
      <c r="B526" s="482"/>
      <c r="C526" s="483"/>
      <c r="D526" s="482"/>
      <c r="E526" s="483"/>
      <c r="F526" s="482"/>
      <c r="G526" s="483"/>
      <c r="H526" s="482"/>
    </row>
    <row r="527" spans="1:10">
      <c r="A527" s="483"/>
      <c r="B527" s="482"/>
      <c r="C527" s="483"/>
      <c r="D527" s="482"/>
      <c r="E527" s="483"/>
      <c r="F527" s="482"/>
      <c r="G527" s="483"/>
      <c r="H527" s="482"/>
    </row>
    <row r="528" spans="1:10">
      <c r="A528" s="483"/>
      <c r="B528" s="482"/>
      <c r="C528" s="483"/>
      <c r="D528" s="482"/>
      <c r="E528" s="483"/>
      <c r="F528" s="482"/>
      <c r="G528" s="483"/>
      <c r="H528" s="482"/>
    </row>
    <row r="529" spans="1:10">
      <c r="A529" s="488"/>
      <c r="B529" s="487"/>
      <c r="C529" s="488"/>
      <c r="D529" s="487"/>
      <c r="E529" s="488"/>
      <c r="F529" s="487"/>
      <c r="G529" s="488"/>
      <c r="H529" s="487"/>
      <c r="I529" s="489"/>
      <c r="J529" s="487"/>
    </row>
    <row r="530" spans="1:10">
      <c r="A530" s="483"/>
      <c r="B530" s="482"/>
      <c r="C530" s="483"/>
      <c r="D530" s="482"/>
      <c r="E530" s="483"/>
      <c r="F530" s="482"/>
      <c r="G530" s="483"/>
      <c r="H530" s="482"/>
    </row>
    <row r="531" spans="1:10">
      <c r="A531" s="483"/>
      <c r="B531" s="482"/>
      <c r="C531" s="483"/>
      <c r="D531" s="482"/>
      <c r="E531" s="483"/>
      <c r="F531" s="482"/>
      <c r="G531" s="483"/>
      <c r="H531" s="482"/>
    </row>
    <row r="532" spans="1:10">
      <c r="A532" s="483"/>
      <c r="B532" s="482"/>
      <c r="C532" s="483"/>
      <c r="D532" s="482"/>
      <c r="E532" s="483"/>
      <c r="F532" s="482"/>
      <c r="G532" s="483"/>
      <c r="H532" s="482"/>
    </row>
    <row r="533" spans="1:10">
      <c r="A533" s="483"/>
      <c r="B533" s="482"/>
      <c r="C533" s="483"/>
      <c r="D533" s="482"/>
      <c r="E533" s="483"/>
      <c r="F533" s="482"/>
      <c r="G533" s="483"/>
      <c r="H533" s="482"/>
    </row>
    <row r="534" spans="1:10">
      <c r="A534" s="483"/>
      <c r="B534" s="482"/>
      <c r="C534" s="483"/>
      <c r="D534" s="482"/>
      <c r="E534" s="483"/>
      <c r="F534" s="482"/>
      <c r="G534" s="483"/>
      <c r="H534" s="482"/>
    </row>
    <row r="535" spans="1:10">
      <c r="A535" s="483"/>
      <c r="B535" s="482"/>
      <c r="C535" s="483"/>
      <c r="D535" s="482"/>
      <c r="E535" s="483"/>
      <c r="F535" s="482"/>
      <c r="G535" s="483"/>
      <c r="H535" s="482"/>
    </row>
    <row r="536" spans="1:10">
      <c r="A536" s="488"/>
      <c r="B536" s="487"/>
      <c r="C536" s="488"/>
      <c r="D536" s="487"/>
      <c r="E536" s="488"/>
      <c r="F536" s="487"/>
      <c r="G536" s="488"/>
      <c r="H536" s="487"/>
      <c r="I536" s="489"/>
      <c r="J536" s="487"/>
    </row>
    <row r="537" spans="1:10">
      <c r="A537" s="483"/>
      <c r="B537" s="482"/>
      <c r="C537" s="483"/>
      <c r="D537" s="482"/>
      <c r="E537" s="483"/>
      <c r="F537" s="482"/>
      <c r="G537" s="483"/>
      <c r="H537" s="482"/>
    </row>
    <row r="538" spans="1:10">
      <c r="A538" s="483"/>
      <c r="B538" s="482"/>
      <c r="C538" s="483"/>
      <c r="D538" s="482"/>
      <c r="E538" s="483"/>
      <c r="F538" s="482"/>
      <c r="G538" s="483"/>
      <c r="H538" s="482"/>
    </row>
    <row r="539" spans="1:10">
      <c r="A539" s="483"/>
      <c r="B539" s="482"/>
      <c r="C539" s="483"/>
      <c r="D539" s="482"/>
      <c r="E539" s="483"/>
      <c r="F539" s="482"/>
      <c r="G539" s="483"/>
      <c r="H539" s="482"/>
    </row>
    <row r="540" spans="1:10">
      <c r="A540" s="483"/>
      <c r="B540" s="482"/>
      <c r="C540" s="483"/>
      <c r="D540" s="482"/>
      <c r="E540" s="483"/>
      <c r="F540" s="482"/>
      <c r="G540" s="483"/>
      <c r="H540" s="482"/>
    </row>
    <row r="541" spans="1:10">
      <c r="A541" s="483"/>
      <c r="B541" s="482"/>
      <c r="C541" s="483"/>
      <c r="D541" s="482"/>
      <c r="E541" s="483"/>
      <c r="F541" s="482"/>
      <c r="G541" s="483"/>
      <c r="H541" s="482"/>
    </row>
    <row r="542" spans="1:10">
      <c r="A542" s="483"/>
      <c r="B542" s="482"/>
      <c r="C542" s="483"/>
      <c r="D542" s="482"/>
      <c r="E542" s="483"/>
      <c r="F542" s="482"/>
      <c r="G542" s="483"/>
      <c r="H542" s="482"/>
    </row>
    <row r="543" spans="1:10">
      <c r="A543" s="488"/>
      <c r="B543" s="487"/>
      <c r="C543" s="488"/>
      <c r="D543" s="487"/>
      <c r="E543" s="488"/>
      <c r="F543" s="487"/>
      <c r="G543" s="488"/>
      <c r="H543" s="487"/>
      <c r="I543" s="489"/>
      <c r="J543" s="487"/>
    </row>
    <row r="544" spans="1:10">
      <c r="A544" s="483"/>
      <c r="B544" s="482"/>
      <c r="C544" s="483"/>
      <c r="D544" s="482"/>
      <c r="E544" s="483"/>
      <c r="F544" s="482"/>
      <c r="G544" s="483"/>
      <c r="H544" s="482"/>
    </row>
    <row r="545" spans="1:10">
      <c r="A545" s="483"/>
      <c r="B545" s="482"/>
      <c r="C545" s="483"/>
      <c r="D545" s="482"/>
      <c r="E545" s="483"/>
      <c r="F545" s="482"/>
      <c r="G545" s="483"/>
      <c r="H545" s="482"/>
    </row>
    <row r="546" spans="1:10">
      <c r="A546" s="483"/>
      <c r="B546" s="482"/>
      <c r="C546" s="483"/>
      <c r="D546" s="482"/>
      <c r="E546" s="483"/>
      <c r="F546" s="482"/>
      <c r="G546" s="483"/>
      <c r="H546" s="482"/>
    </row>
    <row r="547" spans="1:10">
      <c r="A547" s="483"/>
      <c r="B547" s="482"/>
      <c r="C547" s="483"/>
      <c r="D547" s="482"/>
      <c r="E547" s="483"/>
      <c r="F547" s="482"/>
      <c r="G547" s="483"/>
      <c r="H547" s="482"/>
    </row>
    <row r="548" spans="1:10">
      <c r="A548" s="483"/>
      <c r="B548" s="482"/>
      <c r="C548" s="483"/>
      <c r="D548" s="482"/>
      <c r="E548" s="483"/>
      <c r="F548" s="482"/>
      <c r="G548" s="483"/>
      <c r="H548" s="482"/>
    </row>
    <row r="549" spans="1:10">
      <c r="A549" s="483"/>
      <c r="B549" s="482"/>
      <c r="C549" s="483"/>
      <c r="D549" s="482"/>
      <c r="E549" s="483"/>
      <c r="F549" s="482"/>
      <c r="G549" s="483"/>
      <c r="H549" s="482"/>
    </row>
    <row r="550" spans="1:10">
      <c r="A550" s="488"/>
      <c r="B550" s="487"/>
      <c r="C550" s="488"/>
      <c r="D550" s="487"/>
      <c r="E550" s="488"/>
      <c r="F550" s="487"/>
      <c r="G550" s="488"/>
      <c r="H550" s="487"/>
      <c r="I550" s="489"/>
      <c r="J550" s="487"/>
    </row>
    <row r="551" spans="1:10">
      <c r="A551" s="483"/>
      <c r="B551" s="482"/>
      <c r="C551" s="483"/>
      <c r="D551" s="482"/>
      <c r="E551" s="483"/>
      <c r="F551" s="482"/>
      <c r="G551" s="483"/>
      <c r="H551" s="482"/>
    </row>
    <row r="552" spans="1:10">
      <c r="A552" s="483"/>
      <c r="B552" s="482"/>
      <c r="C552" s="483"/>
      <c r="D552" s="482"/>
      <c r="E552" s="483"/>
      <c r="F552" s="482"/>
      <c r="G552" s="483"/>
      <c r="H552" s="482"/>
    </row>
    <row r="553" spans="1:10">
      <c r="A553" s="483"/>
      <c r="B553" s="482"/>
      <c r="C553" s="483"/>
      <c r="D553" s="482"/>
      <c r="E553" s="483"/>
      <c r="F553" s="482"/>
      <c r="G553" s="483"/>
      <c r="H553" s="482"/>
    </row>
    <row r="554" spans="1:10">
      <c r="A554" s="483"/>
      <c r="B554" s="482"/>
      <c r="C554" s="483"/>
      <c r="D554" s="482"/>
      <c r="E554" s="483"/>
      <c r="F554" s="482"/>
      <c r="G554" s="483"/>
      <c r="H554" s="482"/>
    </row>
    <row r="555" spans="1:10">
      <c r="A555" s="483"/>
      <c r="B555" s="482"/>
      <c r="C555" s="483"/>
      <c r="D555" s="482"/>
      <c r="E555" s="483"/>
      <c r="F555" s="482"/>
      <c r="G555" s="483"/>
      <c r="H555" s="482"/>
    </row>
    <row r="556" spans="1:10">
      <c r="A556" s="483"/>
      <c r="B556" s="482"/>
      <c r="C556" s="483"/>
      <c r="D556" s="482"/>
      <c r="E556" s="483"/>
      <c r="F556" s="482"/>
      <c r="G556" s="483"/>
      <c r="H556" s="482"/>
    </row>
    <row r="557" spans="1:10">
      <c r="A557" s="488"/>
      <c r="B557" s="487"/>
      <c r="C557" s="488"/>
      <c r="D557" s="487"/>
      <c r="E557" s="488"/>
      <c r="F557" s="487"/>
      <c r="G557" s="488"/>
      <c r="H557" s="487"/>
      <c r="I557" s="489"/>
      <c r="J557" s="487"/>
    </row>
    <row r="558" spans="1:10">
      <c r="A558" s="483"/>
      <c r="B558" s="482"/>
      <c r="C558" s="483"/>
      <c r="D558" s="482"/>
      <c r="E558" s="483"/>
      <c r="F558" s="482"/>
      <c r="G558" s="483"/>
      <c r="H558" s="482"/>
    </row>
    <row r="559" spans="1:10">
      <c r="A559" s="483"/>
      <c r="B559" s="482"/>
      <c r="C559" s="483"/>
      <c r="D559" s="482"/>
      <c r="E559" s="483"/>
      <c r="F559" s="482"/>
      <c r="G559" s="483"/>
      <c r="H559" s="482"/>
    </row>
    <row r="560" spans="1:10">
      <c r="A560" s="483"/>
      <c r="B560" s="482"/>
      <c r="C560" s="483"/>
      <c r="D560" s="482"/>
      <c r="E560" s="483"/>
      <c r="F560" s="482"/>
      <c r="G560" s="483"/>
      <c r="H560" s="482"/>
    </row>
    <row r="561" spans="1:10">
      <c r="A561" s="483"/>
      <c r="B561" s="482"/>
      <c r="C561" s="483"/>
      <c r="D561" s="482"/>
      <c r="E561" s="483"/>
      <c r="F561" s="482"/>
      <c r="G561" s="483"/>
      <c r="H561" s="482"/>
    </row>
    <row r="562" spans="1:10">
      <c r="A562" s="483"/>
      <c r="B562" s="482"/>
      <c r="C562" s="483"/>
      <c r="D562" s="482"/>
      <c r="E562" s="483"/>
      <c r="F562" s="482"/>
      <c r="G562" s="483"/>
      <c r="H562" s="482"/>
    </row>
    <row r="563" spans="1:10">
      <c r="A563" s="483"/>
      <c r="B563" s="482"/>
      <c r="C563" s="483"/>
      <c r="D563" s="482"/>
      <c r="E563" s="483"/>
      <c r="F563" s="482"/>
      <c r="G563" s="483"/>
      <c r="H563" s="482"/>
    </row>
    <row r="564" spans="1:10">
      <c r="A564" s="488"/>
      <c r="B564" s="487"/>
      <c r="C564" s="488"/>
      <c r="D564" s="487"/>
      <c r="E564" s="488"/>
      <c r="F564" s="487"/>
      <c r="G564" s="488"/>
      <c r="H564" s="487"/>
      <c r="I564" s="489"/>
      <c r="J564" s="487"/>
    </row>
    <row r="565" spans="1:10">
      <c r="A565" s="483"/>
      <c r="B565" s="482"/>
      <c r="C565" s="483"/>
      <c r="D565" s="482"/>
      <c r="E565" s="483"/>
      <c r="F565" s="482"/>
      <c r="G565" s="483"/>
      <c r="H565" s="482"/>
    </row>
    <row r="566" spans="1:10">
      <c r="A566" s="483"/>
      <c r="B566" s="482"/>
      <c r="C566" s="483"/>
      <c r="D566" s="482"/>
      <c r="E566" s="483"/>
      <c r="F566" s="482"/>
      <c r="G566" s="483"/>
      <c r="H566" s="482"/>
    </row>
    <row r="567" spans="1:10">
      <c r="A567" s="483"/>
      <c r="B567" s="482"/>
      <c r="C567" s="483"/>
      <c r="D567" s="482"/>
      <c r="E567" s="483"/>
      <c r="F567" s="482"/>
      <c r="G567" s="483"/>
      <c r="H567" s="482"/>
    </row>
    <row r="568" spans="1:10">
      <c r="A568" s="483"/>
      <c r="B568" s="482"/>
      <c r="C568" s="483"/>
      <c r="D568" s="482"/>
      <c r="E568" s="483"/>
      <c r="F568" s="482"/>
      <c r="G568" s="483"/>
      <c r="H568" s="482"/>
    </row>
    <row r="569" spans="1:10">
      <c r="A569" s="483"/>
      <c r="B569" s="482"/>
      <c r="C569" s="483"/>
      <c r="D569" s="482"/>
      <c r="E569" s="483"/>
      <c r="F569" s="482"/>
      <c r="G569" s="483"/>
      <c r="H569" s="482"/>
    </row>
    <row r="570" spans="1:10">
      <c r="A570" s="483"/>
      <c r="B570" s="482"/>
      <c r="C570" s="483"/>
      <c r="D570" s="482"/>
      <c r="E570" s="483"/>
      <c r="F570" s="482"/>
      <c r="G570" s="483"/>
      <c r="H570" s="482"/>
    </row>
    <row r="571" spans="1:10">
      <c r="A571" s="488"/>
      <c r="B571" s="487"/>
      <c r="C571" s="488"/>
      <c r="D571" s="487"/>
      <c r="E571" s="488"/>
      <c r="F571" s="487"/>
      <c r="G571" s="488"/>
      <c r="H571" s="487"/>
      <c r="I571" s="489"/>
      <c r="J571" s="487"/>
    </row>
    <row r="572" spans="1:10">
      <c r="A572" s="483"/>
      <c r="B572" s="482"/>
      <c r="C572" s="483"/>
      <c r="D572" s="482"/>
      <c r="E572" s="483"/>
      <c r="F572" s="482"/>
      <c r="G572" s="483"/>
      <c r="H572" s="482"/>
    </row>
    <row r="573" spans="1:10">
      <c r="A573" s="483"/>
      <c r="B573" s="482"/>
      <c r="C573" s="483"/>
      <c r="D573" s="482"/>
      <c r="E573" s="483"/>
      <c r="F573" s="482"/>
      <c r="G573" s="483"/>
      <c r="H573" s="482"/>
    </row>
    <row r="574" spans="1:10">
      <c r="A574" s="483"/>
      <c r="B574" s="482"/>
      <c r="C574" s="483"/>
      <c r="D574" s="482"/>
      <c r="E574" s="483"/>
      <c r="F574" s="482"/>
      <c r="G574" s="483"/>
      <c r="H574" s="482"/>
    </row>
    <row r="575" spans="1:10">
      <c r="A575" s="483"/>
      <c r="B575" s="482"/>
      <c r="C575" s="483"/>
      <c r="D575" s="482"/>
      <c r="E575" s="483"/>
      <c r="F575" s="482"/>
      <c r="G575" s="483"/>
      <c r="H575" s="482"/>
    </row>
    <row r="576" spans="1:10">
      <c r="A576" s="483"/>
      <c r="B576" s="482"/>
      <c r="C576" s="483"/>
      <c r="D576" s="482"/>
      <c r="E576" s="483"/>
      <c r="F576" s="482"/>
      <c r="G576" s="483"/>
      <c r="H576" s="482"/>
    </row>
    <row r="577" spans="1:10">
      <c r="A577" s="483"/>
      <c r="B577" s="482"/>
      <c r="C577" s="483"/>
      <c r="D577" s="482"/>
      <c r="E577" s="483"/>
      <c r="F577" s="482"/>
      <c r="G577" s="483"/>
      <c r="H577" s="482"/>
    </row>
    <row r="578" spans="1:10">
      <c r="A578" s="488"/>
      <c r="B578" s="487"/>
      <c r="C578" s="488"/>
      <c r="D578" s="487"/>
      <c r="E578" s="488"/>
      <c r="F578" s="487"/>
      <c r="G578" s="488"/>
      <c r="H578" s="487"/>
      <c r="I578" s="489"/>
      <c r="J578" s="487"/>
    </row>
    <row r="579" spans="1:10">
      <c r="A579" s="483"/>
      <c r="B579" s="482"/>
      <c r="C579" s="483"/>
      <c r="D579" s="482"/>
      <c r="E579" s="483"/>
      <c r="F579" s="482"/>
      <c r="G579" s="483"/>
      <c r="H579" s="482"/>
    </row>
    <row r="580" spans="1:10">
      <c r="A580" s="483"/>
      <c r="B580" s="482"/>
      <c r="C580" s="483"/>
      <c r="D580" s="482"/>
      <c r="E580" s="483"/>
      <c r="F580" s="482"/>
      <c r="G580" s="483"/>
      <c r="H580" s="482"/>
    </row>
    <row r="581" spans="1:10">
      <c r="A581" s="483"/>
      <c r="B581" s="482"/>
      <c r="C581" s="483"/>
      <c r="D581" s="482"/>
      <c r="E581" s="483"/>
      <c r="F581" s="482"/>
      <c r="G581" s="483"/>
      <c r="H581" s="482"/>
    </row>
    <row r="582" spans="1:10">
      <c r="A582" s="483"/>
      <c r="B582" s="482"/>
      <c r="C582" s="483"/>
      <c r="D582" s="482"/>
      <c r="E582" s="483"/>
      <c r="F582" s="482"/>
      <c r="G582" s="483"/>
      <c r="H582" s="482"/>
    </row>
    <row r="583" spans="1:10">
      <c r="A583" s="483"/>
      <c r="B583" s="482"/>
      <c r="C583" s="483"/>
      <c r="D583" s="482"/>
      <c r="E583" s="483"/>
      <c r="F583" s="482"/>
      <c r="G583" s="483"/>
      <c r="H583" s="482"/>
    </row>
    <row r="584" spans="1:10">
      <c r="A584" s="483"/>
      <c r="B584" s="482"/>
      <c r="C584" s="483"/>
      <c r="D584" s="482"/>
      <c r="E584" s="483"/>
      <c r="F584" s="482"/>
      <c r="G584" s="483"/>
      <c r="H584" s="482"/>
    </row>
    <row r="585" spans="1:10">
      <c r="A585" s="488"/>
      <c r="B585" s="487"/>
      <c r="C585" s="488"/>
      <c r="D585" s="487"/>
      <c r="E585" s="488"/>
      <c r="F585" s="487"/>
      <c r="G585" s="488"/>
      <c r="H585" s="487"/>
      <c r="I585" s="489"/>
      <c r="J585" s="487"/>
    </row>
    <row r="586" spans="1:10">
      <c r="A586" s="483"/>
      <c r="B586" s="482"/>
      <c r="C586" s="483"/>
      <c r="D586" s="482"/>
      <c r="E586" s="483"/>
      <c r="F586" s="482"/>
      <c r="G586" s="483"/>
      <c r="H586" s="482"/>
    </row>
    <row r="587" spans="1:10">
      <c r="A587" s="483"/>
      <c r="B587" s="482"/>
      <c r="C587" s="483"/>
      <c r="D587" s="482"/>
      <c r="E587" s="483"/>
      <c r="F587" s="482"/>
      <c r="G587" s="483"/>
      <c r="H587" s="482"/>
    </row>
    <row r="588" spans="1:10">
      <c r="A588" s="483"/>
      <c r="B588" s="482"/>
      <c r="C588" s="483"/>
      <c r="D588" s="482"/>
      <c r="E588" s="483"/>
      <c r="F588" s="482"/>
      <c r="G588" s="483"/>
      <c r="H588" s="482"/>
    </row>
    <row r="589" spans="1:10">
      <c r="A589" s="483"/>
      <c r="B589" s="482"/>
      <c r="C589" s="483"/>
      <c r="D589" s="482"/>
      <c r="E589" s="483"/>
      <c r="F589" s="482"/>
      <c r="G589" s="483"/>
      <c r="H589" s="482"/>
    </row>
    <row r="590" spans="1:10">
      <c r="A590" s="483"/>
      <c r="B590" s="482"/>
      <c r="C590" s="483"/>
      <c r="D590" s="482"/>
      <c r="E590" s="483"/>
      <c r="F590" s="482"/>
      <c r="G590" s="483"/>
      <c r="H590" s="482"/>
    </row>
    <row r="591" spans="1:10">
      <c r="A591" s="483"/>
      <c r="B591" s="482"/>
      <c r="C591" s="483"/>
      <c r="D591" s="482"/>
      <c r="E591" s="483"/>
      <c r="F591" s="482"/>
      <c r="G591" s="483"/>
      <c r="H591" s="482"/>
    </row>
    <row r="592" spans="1:10">
      <c r="A592" s="488"/>
      <c r="B592" s="487"/>
      <c r="C592" s="488"/>
      <c r="D592" s="487"/>
      <c r="E592" s="488"/>
      <c r="F592" s="487"/>
      <c r="G592" s="488"/>
      <c r="H592" s="487"/>
      <c r="I592" s="489"/>
      <c r="J592" s="487"/>
    </row>
    <row r="593" spans="1:10">
      <c r="A593" s="483"/>
      <c r="B593" s="482"/>
      <c r="C593" s="483"/>
      <c r="D593" s="482"/>
      <c r="E593" s="483"/>
      <c r="F593" s="482"/>
      <c r="G593" s="483"/>
      <c r="H593" s="482"/>
    </row>
    <row r="594" spans="1:10">
      <c r="A594" s="483"/>
      <c r="B594" s="482"/>
      <c r="C594" s="483"/>
      <c r="D594" s="482"/>
      <c r="E594" s="483"/>
      <c r="F594" s="482"/>
      <c r="G594" s="483"/>
      <c r="H594" s="482"/>
    </row>
    <row r="595" spans="1:10">
      <c r="A595" s="483"/>
      <c r="B595" s="482"/>
      <c r="C595" s="483"/>
      <c r="D595" s="482"/>
      <c r="E595" s="483"/>
      <c r="F595" s="482"/>
      <c r="G595" s="483"/>
      <c r="H595" s="482"/>
    </row>
    <row r="596" spans="1:10">
      <c r="A596" s="483"/>
      <c r="B596" s="482"/>
      <c r="C596" s="483"/>
      <c r="D596" s="482"/>
      <c r="E596" s="483"/>
      <c r="F596" s="482"/>
      <c r="G596" s="483"/>
      <c r="H596" s="482"/>
    </row>
    <row r="597" spans="1:10">
      <c r="A597" s="483"/>
      <c r="B597" s="482"/>
      <c r="C597" s="483"/>
      <c r="D597" s="482"/>
      <c r="E597" s="483"/>
      <c r="F597" s="482"/>
      <c r="G597" s="483"/>
      <c r="H597" s="482"/>
    </row>
    <row r="598" spans="1:10">
      <c r="A598" s="483"/>
      <c r="B598" s="482"/>
      <c r="C598" s="483"/>
      <c r="D598" s="482"/>
      <c r="E598" s="483"/>
      <c r="F598" s="482"/>
      <c r="G598" s="483"/>
      <c r="H598" s="482"/>
    </row>
    <row r="599" spans="1:10">
      <c r="A599" s="488"/>
      <c r="B599" s="487"/>
      <c r="C599" s="488"/>
      <c r="D599" s="487"/>
      <c r="E599" s="488"/>
      <c r="F599" s="487"/>
      <c r="G599" s="488"/>
      <c r="H599" s="487"/>
      <c r="I599" s="489"/>
      <c r="J599" s="487"/>
    </row>
    <row r="600" spans="1:10">
      <c r="A600" s="483"/>
      <c r="B600" s="482"/>
      <c r="C600" s="483"/>
      <c r="D600" s="482"/>
      <c r="E600" s="483"/>
      <c r="F600" s="482"/>
      <c r="G600" s="483"/>
      <c r="H600" s="482"/>
    </row>
    <row r="601" spans="1:10">
      <c r="A601" s="483"/>
      <c r="B601" s="482"/>
      <c r="C601" s="483"/>
      <c r="D601" s="482"/>
      <c r="E601" s="483"/>
      <c r="F601" s="482"/>
      <c r="G601" s="483"/>
      <c r="H601" s="482"/>
    </row>
    <row r="602" spans="1:10">
      <c r="A602" s="483"/>
      <c r="B602" s="482"/>
      <c r="C602" s="483"/>
      <c r="D602" s="482"/>
      <c r="E602" s="483"/>
      <c r="F602" s="482"/>
      <c r="G602" s="483"/>
      <c r="H602" s="482"/>
    </row>
    <row r="603" spans="1:10">
      <c r="A603" s="483"/>
      <c r="B603" s="482"/>
      <c r="C603" s="483"/>
      <c r="D603" s="482"/>
      <c r="E603" s="483"/>
      <c r="F603" s="482"/>
      <c r="G603" s="483"/>
      <c r="H603" s="482"/>
    </row>
    <row r="604" spans="1:10">
      <c r="A604" s="483"/>
      <c r="B604" s="482"/>
      <c r="C604" s="483"/>
      <c r="D604" s="482"/>
      <c r="E604" s="483"/>
      <c r="F604" s="482"/>
      <c r="G604" s="483"/>
      <c r="H604" s="482"/>
    </row>
    <row r="605" spans="1:10">
      <c r="A605" s="483"/>
      <c r="B605" s="482"/>
      <c r="C605" s="483"/>
      <c r="D605" s="482"/>
      <c r="E605" s="483"/>
      <c r="F605" s="482"/>
      <c r="G605" s="483"/>
      <c r="H605" s="482"/>
    </row>
    <row r="606" spans="1:10">
      <c r="A606" s="488"/>
      <c r="B606" s="487"/>
      <c r="C606" s="488"/>
      <c r="D606" s="487"/>
      <c r="E606" s="488"/>
      <c r="F606" s="487"/>
      <c r="G606" s="488"/>
      <c r="H606" s="487"/>
      <c r="I606" s="489"/>
      <c r="J606" s="487"/>
    </row>
    <row r="607" spans="1:10">
      <c r="A607" s="483"/>
      <c r="B607" s="482"/>
      <c r="C607" s="483"/>
      <c r="D607" s="482"/>
      <c r="E607" s="483"/>
      <c r="F607" s="482"/>
      <c r="G607" s="483"/>
      <c r="H607" s="482"/>
    </row>
    <row r="608" spans="1:10">
      <c r="A608" s="483"/>
      <c r="B608" s="482"/>
      <c r="C608" s="483"/>
      <c r="D608" s="482"/>
      <c r="E608" s="483"/>
      <c r="F608" s="482"/>
      <c r="G608" s="483"/>
      <c r="H608" s="482"/>
    </row>
    <row r="609" spans="1:10">
      <c r="A609" s="483"/>
      <c r="B609" s="482"/>
      <c r="C609" s="483"/>
      <c r="D609" s="482"/>
      <c r="E609" s="483"/>
      <c r="F609" s="482"/>
      <c r="G609" s="483"/>
      <c r="H609" s="482"/>
    </row>
    <row r="610" spans="1:10">
      <c r="A610" s="483"/>
      <c r="B610" s="482"/>
      <c r="C610" s="483"/>
      <c r="D610" s="482"/>
      <c r="E610" s="483"/>
      <c r="F610" s="482"/>
      <c r="G610" s="483"/>
      <c r="H610" s="482"/>
    </row>
    <row r="611" spans="1:10">
      <c r="A611" s="483"/>
      <c r="B611" s="482"/>
      <c r="C611" s="483"/>
      <c r="D611" s="482"/>
      <c r="E611" s="483"/>
      <c r="F611" s="482"/>
      <c r="G611" s="483"/>
      <c r="H611" s="482"/>
    </row>
    <row r="612" spans="1:10">
      <c r="A612" s="483"/>
      <c r="B612" s="482"/>
      <c r="C612" s="483"/>
      <c r="D612" s="482"/>
      <c r="E612" s="483"/>
      <c r="F612" s="482"/>
      <c r="G612" s="483"/>
      <c r="H612" s="482"/>
    </row>
    <row r="613" spans="1:10">
      <c r="A613" s="488"/>
      <c r="B613" s="487"/>
      <c r="C613" s="488"/>
      <c r="D613" s="487"/>
      <c r="E613" s="488"/>
      <c r="F613" s="487"/>
      <c r="G613" s="488"/>
      <c r="H613" s="487"/>
      <c r="I613" s="489"/>
      <c r="J613" s="487"/>
    </row>
    <row r="614" spans="1:10">
      <c r="A614" s="483"/>
      <c r="B614" s="482"/>
      <c r="C614" s="483"/>
      <c r="D614" s="482"/>
      <c r="E614" s="483"/>
      <c r="F614" s="482"/>
      <c r="G614" s="483"/>
      <c r="H614" s="482"/>
    </row>
    <row r="615" spans="1:10">
      <c r="A615" s="483"/>
      <c r="B615" s="482"/>
      <c r="C615" s="483"/>
      <c r="D615" s="482"/>
      <c r="E615" s="483"/>
      <c r="F615" s="482"/>
      <c r="G615" s="483"/>
      <c r="H615" s="482"/>
    </row>
    <row r="616" spans="1:10">
      <c r="A616" s="483"/>
      <c r="B616" s="482"/>
      <c r="C616" s="483"/>
      <c r="D616" s="482"/>
      <c r="E616" s="483"/>
      <c r="F616" s="482"/>
      <c r="G616" s="483"/>
      <c r="H616" s="482"/>
    </row>
    <row r="617" spans="1:10">
      <c r="A617" s="483"/>
      <c r="B617" s="482"/>
      <c r="C617" s="483"/>
      <c r="D617" s="482"/>
      <c r="E617" s="483"/>
      <c r="F617" s="482"/>
      <c r="G617" s="483"/>
      <c r="H617" s="482"/>
    </row>
    <row r="618" spans="1:10">
      <c r="A618" s="483"/>
      <c r="B618" s="482"/>
      <c r="C618" s="483"/>
      <c r="D618" s="482"/>
      <c r="E618" s="483"/>
      <c r="F618" s="482"/>
      <c r="G618" s="483"/>
      <c r="H618" s="482"/>
    </row>
    <row r="619" spans="1:10">
      <c r="A619" s="483"/>
      <c r="B619" s="482"/>
      <c r="C619" s="483"/>
      <c r="D619" s="482"/>
      <c r="E619" s="483"/>
      <c r="F619" s="482"/>
      <c r="G619" s="483"/>
      <c r="H619" s="482"/>
    </row>
    <row r="620" spans="1:10">
      <c r="A620" s="488"/>
      <c r="B620" s="487"/>
      <c r="C620" s="488"/>
      <c r="D620" s="487"/>
      <c r="E620" s="488"/>
      <c r="F620" s="487"/>
      <c r="G620" s="488"/>
      <c r="H620" s="487"/>
      <c r="I620" s="489"/>
      <c r="J620" s="487"/>
    </row>
    <row r="621" spans="1:10">
      <c r="A621" s="483"/>
      <c r="B621" s="482"/>
      <c r="C621" s="483"/>
      <c r="D621" s="482"/>
      <c r="E621" s="483"/>
      <c r="F621" s="482"/>
      <c r="G621" s="483"/>
      <c r="H621" s="482"/>
    </row>
    <row r="622" spans="1:10">
      <c r="A622" s="483"/>
      <c r="B622" s="482"/>
      <c r="C622" s="483"/>
      <c r="D622" s="482"/>
      <c r="E622" s="483"/>
      <c r="F622" s="482"/>
      <c r="G622" s="483"/>
      <c r="H622" s="482"/>
    </row>
    <row r="623" spans="1:10">
      <c r="A623" s="483"/>
      <c r="B623" s="482"/>
      <c r="C623" s="483"/>
      <c r="D623" s="482"/>
      <c r="E623" s="483"/>
      <c r="F623" s="482"/>
      <c r="G623" s="483"/>
      <c r="H623" s="482"/>
    </row>
    <row r="624" spans="1:10">
      <c r="A624" s="483"/>
      <c r="B624" s="482"/>
      <c r="C624" s="483"/>
      <c r="D624" s="482"/>
      <c r="E624" s="483"/>
      <c r="F624" s="482"/>
      <c r="G624" s="483"/>
      <c r="H624" s="482"/>
    </row>
    <row r="625" spans="1:10">
      <c r="A625" s="483"/>
      <c r="B625" s="482"/>
      <c r="C625" s="483"/>
      <c r="D625" s="482"/>
      <c r="E625" s="483"/>
      <c r="F625" s="482"/>
      <c r="G625" s="483"/>
      <c r="H625" s="482"/>
    </row>
    <row r="626" spans="1:10">
      <c r="A626" s="483"/>
      <c r="B626" s="482"/>
      <c r="C626" s="483"/>
      <c r="D626" s="482"/>
      <c r="E626" s="483"/>
      <c r="F626" s="482"/>
      <c r="G626" s="483"/>
      <c r="H626" s="482"/>
    </row>
    <row r="627" spans="1:10">
      <c r="A627" s="488"/>
      <c r="B627" s="487"/>
      <c r="C627" s="488"/>
      <c r="D627" s="487"/>
      <c r="E627" s="488"/>
      <c r="F627" s="487"/>
      <c r="G627" s="488"/>
      <c r="H627" s="487"/>
      <c r="I627" s="489"/>
      <c r="J627" s="487"/>
    </row>
    <row r="628" spans="1:10">
      <c r="A628" s="483"/>
      <c r="B628" s="482"/>
      <c r="C628" s="483"/>
      <c r="D628" s="482"/>
      <c r="E628" s="483"/>
      <c r="F628" s="482"/>
      <c r="G628" s="483"/>
      <c r="H628" s="482"/>
    </row>
    <row r="629" spans="1:10">
      <c r="A629" s="483"/>
      <c r="B629" s="482"/>
      <c r="C629" s="483"/>
      <c r="D629" s="482"/>
      <c r="E629" s="483"/>
      <c r="F629" s="482"/>
      <c r="G629" s="483"/>
      <c r="H629" s="482"/>
    </row>
    <row r="630" spans="1:10">
      <c r="A630" s="483"/>
      <c r="B630" s="482"/>
      <c r="C630" s="483"/>
      <c r="D630" s="482"/>
      <c r="E630" s="483"/>
      <c r="F630" s="482"/>
      <c r="G630" s="483"/>
      <c r="H630" s="482"/>
    </row>
    <row r="631" spans="1:10">
      <c r="A631" s="483"/>
      <c r="B631" s="482"/>
      <c r="C631" s="483"/>
      <c r="D631" s="482"/>
      <c r="E631" s="483"/>
      <c r="F631" s="482"/>
      <c r="G631" s="483"/>
      <c r="H631" s="482"/>
    </row>
    <row r="632" spans="1:10">
      <c r="A632" s="483"/>
      <c r="B632" s="482"/>
      <c r="C632" s="483"/>
      <c r="D632" s="482"/>
      <c r="E632" s="483"/>
      <c r="F632" s="482"/>
      <c r="G632" s="483"/>
      <c r="H632" s="482"/>
    </row>
    <row r="633" spans="1:10">
      <c r="A633" s="483"/>
      <c r="B633" s="482"/>
      <c r="C633" s="483"/>
      <c r="D633" s="482"/>
      <c r="E633" s="483"/>
      <c r="F633" s="482"/>
      <c r="G633" s="483"/>
      <c r="H633" s="482"/>
    </row>
    <row r="634" spans="1:10">
      <c r="A634" s="488"/>
      <c r="B634" s="487"/>
      <c r="C634" s="488"/>
      <c r="D634" s="487"/>
      <c r="E634" s="488"/>
      <c r="F634" s="487"/>
      <c r="G634" s="488"/>
      <c r="H634" s="487"/>
      <c r="I634" s="489"/>
      <c r="J634" s="487"/>
    </row>
    <row r="635" spans="1:10">
      <c r="A635" s="483"/>
      <c r="B635" s="482"/>
      <c r="C635" s="483"/>
      <c r="D635" s="482"/>
      <c r="E635" s="483"/>
      <c r="F635" s="482"/>
      <c r="G635" s="483"/>
      <c r="H635" s="482"/>
    </row>
    <row r="636" spans="1:10">
      <c r="A636" s="483"/>
      <c r="B636" s="482"/>
      <c r="C636" s="483"/>
      <c r="D636" s="482"/>
      <c r="E636" s="483"/>
      <c r="F636" s="482"/>
      <c r="G636" s="483"/>
      <c r="H636" s="482"/>
    </row>
    <row r="637" spans="1:10">
      <c r="A637" s="483"/>
      <c r="B637" s="482"/>
      <c r="C637" s="483"/>
      <c r="D637" s="482"/>
      <c r="E637" s="483"/>
      <c r="F637" s="482"/>
      <c r="G637" s="483"/>
      <c r="H637" s="482"/>
    </row>
    <row r="638" spans="1:10">
      <c r="A638" s="483"/>
      <c r="B638" s="482"/>
      <c r="C638" s="483"/>
      <c r="D638" s="482"/>
      <c r="E638" s="483"/>
      <c r="F638" s="482"/>
      <c r="G638" s="483"/>
      <c r="H638" s="482"/>
    </row>
    <row r="639" spans="1:10">
      <c r="A639" s="483"/>
      <c r="B639" s="482"/>
      <c r="C639" s="483"/>
      <c r="D639" s="482"/>
      <c r="E639" s="483"/>
      <c r="F639" s="482"/>
      <c r="G639" s="483"/>
      <c r="H639" s="482"/>
    </row>
    <row r="640" spans="1:10">
      <c r="A640" s="483"/>
      <c r="B640" s="482"/>
      <c r="C640" s="483"/>
      <c r="D640" s="482"/>
      <c r="E640" s="483"/>
      <c r="F640" s="482"/>
      <c r="G640" s="483"/>
      <c r="H640" s="482"/>
    </row>
    <row r="641" spans="1:10">
      <c r="A641" s="488"/>
      <c r="B641" s="487"/>
      <c r="C641" s="488"/>
      <c r="D641" s="487"/>
      <c r="E641" s="488"/>
      <c r="F641" s="487"/>
      <c r="G641" s="488"/>
      <c r="H641" s="487"/>
      <c r="I641" s="489"/>
      <c r="J641" s="487"/>
    </row>
    <row r="642" spans="1:10">
      <c r="A642" s="483"/>
      <c r="B642" s="482"/>
      <c r="C642" s="483"/>
      <c r="D642" s="482"/>
      <c r="E642" s="483"/>
      <c r="F642" s="482"/>
      <c r="G642" s="483"/>
      <c r="H642" s="482"/>
    </row>
    <row r="643" spans="1:10">
      <c r="A643" s="483"/>
      <c r="B643" s="482"/>
      <c r="C643" s="483"/>
      <c r="D643" s="482"/>
      <c r="E643" s="483"/>
      <c r="F643" s="482"/>
      <c r="G643" s="483"/>
      <c r="H643" s="482"/>
    </row>
    <row r="644" spans="1:10">
      <c r="A644" s="483"/>
      <c r="B644" s="482"/>
      <c r="C644" s="483"/>
      <c r="D644" s="482"/>
      <c r="E644" s="483"/>
      <c r="F644" s="482"/>
      <c r="G644" s="483"/>
      <c r="H644" s="482"/>
    </row>
    <row r="645" spans="1:10">
      <c r="A645" s="483"/>
      <c r="B645" s="482"/>
      <c r="C645" s="483"/>
      <c r="D645" s="482"/>
      <c r="E645" s="483"/>
      <c r="F645" s="482"/>
      <c r="G645" s="483"/>
      <c r="H645" s="482"/>
    </row>
    <row r="646" spans="1:10">
      <c r="A646" s="483"/>
      <c r="B646" s="482"/>
      <c r="C646" s="483"/>
      <c r="D646" s="482"/>
      <c r="E646" s="483"/>
      <c r="F646" s="482"/>
      <c r="G646" s="483"/>
      <c r="H646" s="482"/>
    </row>
    <row r="647" spans="1:10">
      <c r="A647" s="483"/>
      <c r="B647" s="482"/>
      <c r="C647" s="483"/>
      <c r="D647" s="482"/>
      <c r="E647" s="483"/>
      <c r="F647" s="482"/>
      <c r="G647" s="483"/>
      <c r="H647" s="482"/>
    </row>
    <row r="648" spans="1:10">
      <c r="A648" s="488"/>
      <c r="B648" s="487"/>
      <c r="C648" s="488"/>
      <c r="D648" s="487"/>
      <c r="E648" s="488"/>
      <c r="F648" s="487"/>
      <c r="G648" s="488"/>
      <c r="H648" s="487"/>
      <c r="I648" s="489"/>
      <c r="J648" s="487"/>
    </row>
    <row r="649" spans="1:10">
      <c r="A649" s="483"/>
      <c r="B649" s="482"/>
      <c r="C649" s="483"/>
      <c r="D649" s="482"/>
      <c r="E649" s="483"/>
      <c r="F649" s="482"/>
      <c r="G649" s="483"/>
      <c r="H649" s="482"/>
    </row>
    <row r="650" spans="1:10">
      <c r="A650" s="483"/>
      <c r="B650" s="482"/>
      <c r="C650" s="483"/>
      <c r="D650" s="482"/>
      <c r="E650" s="483"/>
      <c r="F650" s="482"/>
      <c r="G650" s="483"/>
      <c r="H650" s="482"/>
    </row>
    <row r="651" spans="1:10">
      <c r="A651" s="483"/>
      <c r="B651" s="482"/>
      <c r="C651" s="483"/>
      <c r="D651" s="482"/>
      <c r="E651" s="483"/>
      <c r="F651" s="482"/>
      <c r="G651" s="483"/>
      <c r="H651" s="482"/>
    </row>
    <row r="652" spans="1:10">
      <c r="A652" s="483"/>
      <c r="B652" s="482"/>
      <c r="C652" s="483"/>
      <c r="D652" s="482"/>
      <c r="E652" s="483"/>
      <c r="F652" s="482"/>
      <c r="G652" s="483"/>
      <c r="H652" s="482"/>
    </row>
    <row r="653" spans="1:10">
      <c r="A653" s="483"/>
      <c r="B653" s="482"/>
      <c r="C653" s="483"/>
      <c r="D653" s="482"/>
      <c r="E653" s="483"/>
      <c r="F653" s="482"/>
      <c r="G653" s="483"/>
      <c r="H653" s="482"/>
    </row>
    <row r="654" spans="1:10">
      <c r="A654" s="483"/>
      <c r="B654" s="482"/>
      <c r="C654" s="483"/>
      <c r="D654" s="482"/>
      <c r="E654" s="483"/>
      <c r="F654" s="482"/>
      <c r="G654" s="483"/>
      <c r="H654" s="482"/>
    </row>
    <row r="655" spans="1:10">
      <c r="A655" s="488"/>
      <c r="B655" s="487"/>
      <c r="C655" s="488"/>
      <c r="D655" s="487"/>
      <c r="E655" s="488"/>
      <c r="F655" s="487"/>
      <c r="G655" s="488"/>
      <c r="H655" s="487"/>
      <c r="I655" s="489"/>
      <c r="J655" s="487"/>
    </row>
    <row r="656" spans="1:10">
      <c r="A656" s="483"/>
      <c r="B656" s="482"/>
      <c r="C656" s="483"/>
      <c r="D656" s="482"/>
      <c r="E656" s="483"/>
      <c r="F656" s="482"/>
      <c r="G656" s="483"/>
      <c r="H656" s="482"/>
    </row>
    <row r="657" spans="1:10">
      <c r="A657" s="483"/>
      <c r="B657" s="482"/>
      <c r="C657" s="483"/>
      <c r="D657" s="482"/>
      <c r="E657" s="483"/>
      <c r="F657" s="482"/>
      <c r="G657" s="483"/>
      <c r="H657" s="482"/>
    </row>
    <row r="658" spans="1:10">
      <c r="A658" s="483"/>
      <c r="B658" s="482"/>
      <c r="C658" s="483"/>
      <c r="D658" s="482"/>
      <c r="E658" s="483"/>
      <c r="F658" s="482"/>
      <c r="G658" s="483"/>
      <c r="H658" s="482"/>
    </row>
    <row r="659" spans="1:10">
      <c r="A659" s="483"/>
      <c r="B659" s="482"/>
      <c r="C659" s="483"/>
      <c r="D659" s="482"/>
      <c r="E659" s="483"/>
      <c r="F659" s="482"/>
      <c r="G659" s="483"/>
      <c r="H659" s="482"/>
    </row>
    <row r="660" spans="1:10">
      <c r="A660" s="483"/>
      <c r="B660" s="482"/>
      <c r="C660" s="483"/>
      <c r="D660" s="482"/>
      <c r="E660" s="483"/>
      <c r="F660" s="482"/>
      <c r="G660" s="483"/>
      <c r="H660" s="482"/>
    </row>
    <row r="661" spans="1:10">
      <c r="A661" s="483"/>
      <c r="B661" s="482"/>
      <c r="C661" s="483"/>
      <c r="D661" s="482"/>
      <c r="E661" s="483"/>
      <c r="F661" s="482"/>
      <c r="G661" s="483"/>
      <c r="H661" s="482"/>
    </row>
    <row r="662" spans="1:10">
      <c r="A662" s="488"/>
      <c r="B662" s="487"/>
      <c r="C662" s="488"/>
      <c r="D662" s="487"/>
      <c r="E662" s="488"/>
      <c r="F662" s="487"/>
      <c r="G662" s="488"/>
      <c r="H662" s="487"/>
      <c r="I662" s="489"/>
      <c r="J662" s="487"/>
    </row>
    <row r="663" spans="1:10">
      <c r="A663" s="483"/>
      <c r="B663" s="482"/>
      <c r="C663" s="483"/>
      <c r="D663" s="482"/>
      <c r="E663" s="483"/>
      <c r="F663" s="482"/>
      <c r="G663" s="483"/>
      <c r="H663" s="482"/>
    </row>
    <row r="664" spans="1:10">
      <c r="A664" s="483"/>
      <c r="B664" s="482"/>
      <c r="C664" s="483"/>
      <c r="D664" s="482"/>
      <c r="E664" s="483"/>
      <c r="F664" s="482"/>
      <c r="G664" s="483"/>
      <c r="H664" s="482"/>
    </row>
    <row r="665" spans="1:10">
      <c r="A665" s="483"/>
      <c r="B665" s="482"/>
      <c r="C665" s="483"/>
      <c r="D665" s="482"/>
      <c r="E665" s="483"/>
      <c r="F665" s="482"/>
      <c r="G665" s="483"/>
      <c r="H665" s="482"/>
    </row>
    <row r="666" spans="1:10">
      <c r="A666" s="483"/>
      <c r="B666" s="482"/>
      <c r="C666" s="483"/>
      <c r="D666" s="482"/>
      <c r="E666" s="483"/>
      <c r="F666" s="482"/>
      <c r="G666" s="483"/>
      <c r="H666" s="482"/>
    </row>
    <row r="667" spans="1:10">
      <c r="A667" s="483"/>
      <c r="B667" s="482"/>
      <c r="C667" s="483"/>
      <c r="D667" s="482"/>
      <c r="E667" s="483"/>
      <c r="F667" s="482"/>
      <c r="G667" s="483"/>
      <c r="H667" s="482"/>
    </row>
    <row r="668" spans="1:10">
      <c r="A668" s="483"/>
      <c r="B668" s="482"/>
      <c r="C668" s="483"/>
      <c r="D668" s="482"/>
      <c r="E668" s="483"/>
      <c r="F668" s="482"/>
      <c r="G668" s="483"/>
      <c r="H668" s="482"/>
    </row>
    <row r="669" spans="1:10">
      <c r="A669" s="488"/>
      <c r="B669" s="487"/>
      <c r="C669" s="488"/>
      <c r="D669" s="487"/>
      <c r="E669" s="488"/>
      <c r="F669" s="487"/>
      <c r="G669" s="488"/>
      <c r="H669" s="487"/>
      <c r="I669" s="489"/>
      <c r="J669" s="487"/>
    </row>
    <row r="670" spans="1:10">
      <c r="A670" s="483"/>
      <c r="B670" s="482"/>
      <c r="C670" s="483"/>
      <c r="D670" s="482"/>
      <c r="E670" s="483"/>
      <c r="F670" s="482"/>
      <c r="G670" s="483"/>
      <c r="H670" s="482"/>
    </row>
    <row r="671" spans="1:10">
      <c r="A671" s="483"/>
      <c r="B671" s="482"/>
      <c r="C671" s="483"/>
      <c r="D671" s="482"/>
      <c r="E671" s="483"/>
      <c r="F671" s="482"/>
      <c r="G671" s="483"/>
      <c r="H671" s="482"/>
    </row>
    <row r="672" spans="1:10">
      <c r="A672" s="483"/>
      <c r="B672" s="482"/>
      <c r="C672" s="483"/>
      <c r="D672" s="482"/>
      <c r="E672" s="483"/>
      <c r="F672" s="482"/>
      <c r="G672" s="483"/>
      <c r="H672" s="482"/>
    </row>
    <row r="673" spans="1:10">
      <c r="A673" s="483"/>
      <c r="B673" s="482"/>
      <c r="C673" s="483"/>
      <c r="D673" s="482"/>
      <c r="E673" s="483"/>
      <c r="F673" s="482"/>
      <c r="G673" s="483"/>
      <c r="H673" s="482"/>
    </row>
    <row r="674" spans="1:10">
      <c r="A674" s="483"/>
      <c r="B674" s="482"/>
      <c r="C674" s="483"/>
      <c r="D674" s="482"/>
      <c r="E674" s="483"/>
      <c r="F674" s="482"/>
      <c r="G674" s="483"/>
      <c r="H674" s="482"/>
    </row>
    <row r="675" spans="1:10">
      <c r="A675" s="483"/>
      <c r="B675" s="482"/>
      <c r="C675" s="483"/>
      <c r="D675" s="482"/>
      <c r="E675" s="483"/>
      <c r="F675" s="482"/>
      <c r="G675" s="483"/>
      <c r="H675" s="482"/>
    </row>
    <row r="676" spans="1:10">
      <c r="A676" s="488"/>
      <c r="B676" s="487"/>
      <c r="C676" s="488"/>
      <c r="D676" s="487"/>
      <c r="E676" s="488"/>
      <c r="F676" s="487"/>
      <c r="G676" s="488"/>
      <c r="H676" s="487"/>
      <c r="I676" s="489"/>
      <c r="J676" s="487"/>
    </row>
    <row r="677" spans="1:10">
      <c r="A677" s="483"/>
      <c r="B677" s="482"/>
      <c r="C677" s="483"/>
      <c r="D677" s="482"/>
      <c r="E677" s="483"/>
      <c r="F677" s="482"/>
      <c r="G677" s="483"/>
      <c r="H677" s="482"/>
    </row>
    <row r="678" spans="1:10">
      <c r="A678" s="483"/>
      <c r="B678" s="482"/>
      <c r="C678" s="483"/>
      <c r="D678" s="482"/>
      <c r="E678" s="483"/>
      <c r="F678" s="482"/>
      <c r="G678" s="483"/>
      <c r="H678" s="482"/>
    </row>
    <row r="679" spans="1:10">
      <c r="A679" s="483"/>
      <c r="B679" s="482"/>
      <c r="C679" s="483"/>
      <c r="D679" s="482"/>
      <c r="E679" s="483"/>
      <c r="F679" s="482"/>
      <c r="G679" s="483"/>
      <c r="H679" s="482"/>
    </row>
    <row r="680" spans="1:10">
      <c r="A680" s="483"/>
      <c r="B680" s="482"/>
      <c r="C680" s="483"/>
      <c r="D680" s="482"/>
      <c r="E680" s="483"/>
      <c r="F680" s="482"/>
      <c r="G680" s="483"/>
      <c r="H680" s="482"/>
    </row>
    <row r="681" spans="1:10">
      <c r="A681" s="483"/>
      <c r="B681" s="482"/>
      <c r="C681" s="483"/>
      <c r="D681" s="482"/>
      <c r="E681" s="483"/>
      <c r="F681" s="482"/>
      <c r="G681" s="483"/>
      <c r="H681" s="482"/>
    </row>
    <row r="682" spans="1:10">
      <c r="A682" s="483"/>
      <c r="B682" s="482"/>
      <c r="C682" s="483"/>
      <c r="D682" s="482"/>
      <c r="E682" s="483"/>
      <c r="F682" s="482"/>
      <c r="G682" s="483"/>
      <c r="H682" s="482"/>
    </row>
    <row r="683" spans="1:10">
      <c r="A683" s="488"/>
      <c r="B683" s="487"/>
      <c r="C683" s="488"/>
      <c r="D683" s="487"/>
      <c r="E683" s="488"/>
      <c r="F683" s="487"/>
      <c r="G683" s="488"/>
      <c r="H683" s="487"/>
      <c r="I683" s="489"/>
      <c r="J683" s="487"/>
    </row>
    <row r="684" spans="1:10">
      <c r="A684" s="483"/>
      <c r="B684" s="482"/>
      <c r="C684" s="483"/>
      <c r="D684" s="482"/>
      <c r="E684" s="483"/>
      <c r="F684" s="482"/>
      <c r="G684" s="483"/>
      <c r="H684" s="482"/>
    </row>
    <row r="685" spans="1:10">
      <c r="A685" s="483"/>
      <c r="B685" s="482"/>
      <c r="C685" s="483"/>
      <c r="D685" s="482"/>
      <c r="E685" s="483"/>
      <c r="F685" s="482"/>
      <c r="G685" s="483"/>
      <c r="H685" s="482"/>
    </row>
    <row r="686" spans="1:10">
      <c r="A686" s="483"/>
      <c r="B686" s="482"/>
      <c r="C686" s="483"/>
      <c r="D686" s="482"/>
      <c r="E686" s="483"/>
      <c r="F686" s="482"/>
      <c r="G686" s="483"/>
      <c r="H686" s="482"/>
    </row>
    <row r="687" spans="1:10">
      <c r="A687" s="483"/>
      <c r="B687" s="482"/>
      <c r="C687" s="483"/>
      <c r="D687" s="482"/>
      <c r="E687" s="483"/>
      <c r="F687" s="482"/>
      <c r="G687" s="483"/>
      <c r="H687" s="482"/>
    </row>
    <row r="688" spans="1:10">
      <c r="A688" s="483"/>
      <c r="B688" s="482"/>
      <c r="C688" s="483"/>
      <c r="D688" s="482"/>
      <c r="E688" s="483"/>
      <c r="F688" s="482"/>
      <c r="G688" s="483"/>
      <c r="H688" s="482"/>
    </row>
    <row r="689" spans="1:10">
      <c r="A689" s="483"/>
      <c r="B689" s="482"/>
      <c r="C689" s="483"/>
      <c r="D689" s="482"/>
      <c r="E689" s="483"/>
      <c r="F689" s="482"/>
      <c r="G689" s="483"/>
      <c r="H689" s="482"/>
    </row>
    <row r="690" spans="1:10">
      <c r="A690" s="488"/>
      <c r="B690" s="487"/>
      <c r="C690" s="488"/>
      <c r="D690" s="487"/>
      <c r="E690" s="488"/>
      <c r="F690" s="487"/>
      <c r="G690" s="488"/>
      <c r="H690" s="487"/>
      <c r="I690" s="489"/>
      <c r="J690" s="487"/>
    </row>
    <row r="691" spans="1:10">
      <c r="A691" s="483"/>
      <c r="B691" s="482"/>
      <c r="C691" s="483"/>
      <c r="D691" s="482"/>
      <c r="E691" s="483"/>
      <c r="F691" s="482"/>
      <c r="G691" s="483"/>
      <c r="H691" s="482"/>
    </row>
    <row r="692" spans="1:10">
      <c r="A692" s="483"/>
      <c r="B692" s="482"/>
      <c r="C692" s="483"/>
      <c r="D692" s="482"/>
      <c r="E692" s="483"/>
      <c r="F692" s="482"/>
      <c r="G692" s="483"/>
      <c r="H692" s="482"/>
    </row>
    <row r="693" spans="1:10">
      <c r="A693" s="483"/>
      <c r="B693" s="482"/>
      <c r="C693" s="483"/>
      <c r="D693" s="482"/>
      <c r="E693" s="483"/>
      <c r="F693" s="482"/>
      <c r="G693" s="483"/>
      <c r="H693" s="482"/>
    </row>
    <row r="694" spans="1:10">
      <c r="A694" s="483"/>
      <c r="B694" s="482"/>
      <c r="C694" s="483"/>
      <c r="D694" s="482"/>
      <c r="E694" s="483"/>
      <c r="F694" s="482"/>
      <c r="G694" s="483"/>
      <c r="H694" s="482"/>
    </row>
    <row r="695" spans="1:10">
      <c r="A695" s="483"/>
      <c r="B695" s="482"/>
      <c r="C695" s="483"/>
      <c r="D695" s="482"/>
      <c r="E695" s="483"/>
      <c r="F695" s="482"/>
      <c r="G695" s="483"/>
      <c r="H695" s="482"/>
    </row>
    <row r="696" spans="1:10">
      <c r="A696" s="483"/>
      <c r="B696" s="482"/>
      <c r="C696" s="483"/>
      <c r="D696" s="482"/>
      <c r="E696" s="483"/>
      <c r="F696" s="482"/>
      <c r="G696" s="483"/>
      <c r="H696" s="482"/>
    </row>
    <row r="697" spans="1:10">
      <c r="A697" s="488"/>
      <c r="B697" s="487"/>
      <c r="C697" s="488"/>
      <c r="D697" s="487"/>
      <c r="E697" s="488"/>
      <c r="F697" s="487"/>
      <c r="G697" s="488"/>
      <c r="H697" s="487"/>
      <c r="I697" s="489"/>
      <c r="J697" s="487"/>
    </row>
    <row r="698" spans="1:10">
      <c r="A698" s="483"/>
      <c r="B698" s="482"/>
      <c r="C698" s="483"/>
      <c r="D698" s="482"/>
      <c r="E698" s="483"/>
      <c r="F698" s="482"/>
      <c r="G698" s="483"/>
      <c r="H698" s="482"/>
    </row>
    <row r="699" spans="1:10">
      <c r="A699" s="483"/>
      <c r="B699" s="482"/>
      <c r="C699" s="483"/>
      <c r="D699" s="482"/>
      <c r="E699" s="483"/>
      <c r="F699" s="482"/>
      <c r="G699" s="483"/>
      <c r="H699" s="482"/>
    </row>
    <row r="700" spans="1:10">
      <c r="A700" s="483"/>
      <c r="B700" s="482"/>
      <c r="C700" s="483"/>
      <c r="D700" s="482"/>
      <c r="E700" s="483"/>
      <c r="F700" s="482"/>
      <c r="G700" s="483"/>
      <c r="H700" s="482"/>
    </row>
    <row r="701" spans="1:10">
      <c r="A701" s="483"/>
      <c r="B701" s="482"/>
      <c r="C701" s="483"/>
      <c r="D701" s="482"/>
      <c r="E701" s="483"/>
      <c r="F701" s="482"/>
      <c r="G701" s="483"/>
      <c r="H701" s="482"/>
    </row>
  </sheetData>
  <mergeCells count="68">
    <mergeCell ref="A2:O2"/>
    <mergeCell ref="A4:O4"/>
    <mergeCell ref="A5:O5"/>
    <mergeCell ref="A7:A8"/>
    <mergeCell ref="B7:B8"/>
    <mergeCell ref="C7:D7"/>
    <mergeCell ref="E7:F7"/>
    <mergeCell ref="G7:H7"/>
    <mergeCell ref="I7:K7"/>
    <mergeCell ref="L7:O7"/>
    <mergeCell ref="A93:B93"/>
    <mergeCell ref="A9:A23"/>
    <mergeCell ref="A24:B24"/>
    <mergeCell ref="A25:A36"/>
    <mergeCell ref="A37:B37"/>
    <mergeCell ref="A38:A54"/>
    <mergeCell ref="A55:B55"/>
    <mergeCell ref="A56:A60"/>
    <mergeCell ref="A61:B61"/>
    <mergeCell ref="A62:A68"/>
    <mergeCell ref="A69:B69"/>
    <mergeCell ref="A70:A92"/>
    <mergeCell ref="A181:B181"/>
    <mergeCell ref="A94:A110"/>
    <mergeCell ref="A111:B111"/>
    <mergeCell ref="A112:A120"/>
    <mergeCell ref="A121:B121"/>
    <mergeCell ref="A122:A128"/>
    <mergeCell ref="A129:B129"/>
    <mergeCell ref="A130:A148"/>
    <mergeCell ref="A149:B149"/>
    <mergeCell ref="A150:A160"/>
    <mergeCell ref="A161:B161"/>
    <mergeCell ref="A162:A180"/>
    <mergeCell ref="A250:B250"/>
    <mergeCell ref="A182:A192"/>
    <mergeCell ref="A193:B193"/>
    <mergeCell ref="A194:A204"/>
    <mergeCell ref="A205:B205"/>
    <mergeCell ref="A206:A226"/>
    <mergeCell ref="A227:B227"/>
    <mergeCell ref="A228:A232"/>
    <mergeCell ref="A233:B233"/>
    <mergeCell ref="A234:A241"/>
    <mergeCell ref="A242:B242"/>
    <mergeCell ref="A243:A249"/>
    <mergeCell ref="A319:B319"/>
    <mergeCell ref="A251:A256"/>
    <mergeCell ref="A257:B257"/>
    <mergeCell ref="A258:A267"/>
    <mergeCell ref="A268:B268"/>
    <mergeCell ref="A269:A281"/>
    <mergeCell ref="A282:B282"/>
    <mergeCell ref="A283:A297"/>
    <mergeCell ref="A298:B298"/>
    <mergeCell ref="A299:A308"/>
    <mergeCell ref="A309:B309"/>
    <mergeCell ref="A310:A318"/>
    <mergeCell ref="A363:A381"/>
    <mergeCell ref="A382:B382"/>
    <mergeCell ref="A384:B384"/>
    <mergeCell ref="A385:B385"/>
    <mergeCell ref="A320:A335"/>
    <mergeCell ref="A336:B336"/>
    <mergeCell ref="A337:A349"/>
    <mergeCell ref="A350:B350"/>
    <mergeCell ref="A351:A361"/>
    <mergeCell ref="A362:B362"/>
  </mergeCells>
  <pageMargins left="0.19685039370078741" right="0.19685039370078741" top="0.39370078740157483" bottom="0.39370078740157483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2:E400"/>
  <sheetViews>
    <sheetView zoomScale="115" zoomScaleNormal="115" workbookViewId="0">
      <selection activeCell="J10" sqref="J10"/>
    </sheetView>
  </sheetViews>
  <sheetFormatPr defaultRowHeight="15"/>
  <cols>
    <col min="1" max="1" width="18.140625" style="18" customWidth="1"/>
    <col min="2" max="2" width="22.5703125" style="19" customWidth="1"/>
    <col min="3" max="3" width="17.5703125" style="17" customWidth="1"/>
    <col min="4" max="4" width="17.28515625" style="99" customWidth="1"/>
    <col min="5" max="5" width="15.42578125" style="83" bestFit="1" customWidth="1"/>
    <col min="6" max="207" width="9.140625" style="83"/>
    <col min="208" max="208" width="18.140625" style="83" customWidth="1"/>
    <col min="209" max="209" width="22.5703125" style="83" customWidth="1"/>
    <col min="210" max="210" width="7" style="83" bestFit="1" customWidth="1"/>
    <col min="211" max="211" width="13.28515625" style="83" bestFit="1" customWidth="1"/>
    <col min="212" max="212" width="8" style="83" bestFit="1" customWidth="1"/>
    <col min="213" max="213" width="14.28515625" style="83" bestFit="1" customWidth="1"/>
    <col min="214" max="214" width="8" style="83" bestFit="1" customWidth="1"/>
    <col min="215" max="215" width="14.28515625" style="83" bestFit="1" customWidth="1"/>
    <col min="216" max="216" width="9.140625" style="83"/>
    <col min="217" max="218" width="12.42578125" style="83" bestFit="1" customWidth="1"/>
    <col min="219" max="463" width="9.140625" style="83"/>
    <col min="464" max="464" width="18.140625" style="83" customWidth="1"/>
    <col min="465" max="465" width="22.5703125" style="83" customWidth="1"/>
    <col min="466" max="466" width="7" style="83" bestFit="1" customWidth="1"/>
    <col min="467" max="467" width="13.28515625" style="83" bestFit="1" customWidth="1"/>
    <col min="468" max="468" width="8" style="83" bestFit="1" customWidth="1"/>
    <col min="469" max="469" width="14.28515625" style="83" bestFit="1" customWidth="1"/>
    <col min="470" max="470" width="8" style="83" bestFit="1" customWidth="1"/>
    <col min="471" max="471" width="14.28515625" style="83" bestFit="1" customWidth="1"/>
    <col min="472" max="472" width="9.140625" style="83"/>
    <col min="473" max="474" width="12.42578125" style="83" bestFit="1" customWidth="1"/>
    <col min="475" max="719" width="9.140625" style="83"/>
    <col min="720" max="720" width="18.140625" style="83" customWidth="1"/>
    <col min="721" max="721" width="22.5703125" style="83" customWidth="1"/>
    <col min="722" max="722" width="7" style="83" bestFit="1" customWidth="1"/>
    <col min="723" max="723" width="13.28515625" style="83" bestFit="1" customWidth="1"/>
    <col min="724" max="724" width="8" style="83" bestFit="1" customWidth="1"/>
    <col min="725" max="725" width="14.28515625" style="83" bestFit="1" customWidth="1"/>
    <col min="726" max="726" width="8" style="83" bestFit="1" customWidth="1"/>
    <col min="727" max="727" width="14.28515625" style="83" bestFit="1" customWidth="1"/>
    <col min="728" max="728" width="9.140625" style="83"/>
    <col min="729" max="730" width="12.42578125" style="83" bestFit="1" customWidth="1"/>
    <col min="731" max="975" width="9.140625" style="83"/>
    <col min="976" max="976" width="18.140625" style="83" customWidth="1"/>
    <col min="977" max="977" width="22.5703125" style="83" customWidth="1"/>
    <col min="978" max="978" width="7" style="83" bestFit="1" customWidth="1"/>
    <col min="979" max="979" width="13.28515625" style="83" bestFit="1" customWidth="1"/>
    <col min="980" max="980" width="8" style="83" bestFit="1" customWidth="1"/>
    <col min="981" max="981" width="14.28515625" style="83" bestFit="1" customWidth="1"/>
    <col min="982" max="982" width="8" style="83" bestFit="1" customWidth="1"/>
    <col min="983" max="983" width="14.28515625" style="83" bestFit="1" customWidth="1"/>
    <col min="984" max="984" width="9.140625" style="83"/>
    <col min="985" max="986" width="12.42578125" style="83" bestFit="1" customWidth="1"/>
    <col min="987" max="1231" width="9.140625" style="83"/>
    <col min="1232" max="1232" width="18.140625" style="83" customWidth="1"/>
    <col min="1233" max="1233" width="22.5703125" style="83" customWidth="1"/>
    <col min="1234" max="1234" width="7" style="83" bestFit="1" customWidth="1"/>
    <col min="1235" max="1235" width="13.28515625" style="83" bestFit="1" customWidth="1"/>
    <col min="1236" max="1236" width="8" style="83" bestFit="1" customWidth="1"/>
    <col min="1237" max="1237" width="14.28515625" style="83" bestFit="1" customWidth="1"/>
    <col min="1238" max="1238" width="8" style="83" bestFit="1" customWidth="1"/>
    <col min="1239" max="1239" width="14.28515625" style="83" bestFit="1" customWidth="1"/>
    <col min="1240" max="1240" width="9.140625" style="83"/>
    <col min="1241" max="1242" width="12.42578125" style="83" bestFit="1" customWidth="1"/>
    <col min="1243" max="1487" width="9.140625" style="83"/>
    <col min="1488" max="1488" width="18.140625" style="83" customWidth="1"/>
    <col min="1489" max="1489" width="22.5703125" style="83" customWidth="1"/>
    <col min="1490" max="1490" width="7" style="83" bestFit="1" customWidth="1"/>
    <col min="1491" max="1491" width="13.28515625" style="83" bestFit="1" customWidth="1"/>
    <col min="1492" max="1492" width="8" style="83" bestFit="1" customWidth="1"/>
    <col min="1493" max="1493" width="14.28515625" style="83" bestFit="1" customWidth="1"/>
    <col min="1494" max="1494" width="8" style="83" bestFit="1" customWidth="1"/>
    <col min="1495" max="1495" width="14.28515625" style="83" bestFit="1" customWidth="1"/>
    <col min="1496" max="1496" width="9.140625" style="83"/>
    <col min="1497" max="1498" width="12.42578125" style="83" bestFit="1" customWidth="1"/>
    <col min="1499" max="1743" width="9.140625" style="83"/>
    <col min="1744" max="1744" width="18.140625" style="83" customWidth="1"/>
    <col min="1745" max="1745" width="22.5703125" style="83" customWidth="1"/>
    <col min="1746" max="1746" width="7" style="83" bestFit="1" customWidth="1"/>
    <col min="1747" max="1747" width="13.28515625" style="83" bestFit="1" customWidth="1"/>
    <col min="1748" max="1748" width="8" style="83" bestFit="1" customWidth="1"/>
    <col min="1749" max="1749" width="14.28515625" style="83" bestFit="1" customWidth="1"/>
    <col min="1750" max="1750" width="8" style="83" bestFit="1" customWidth="1"/>
    <col min="1751" max="1751" width="14.28515625" style="83" bestFit="1" customWidth="1"/>
    <col min="1752" max="1752" width="9.140625" style="83"/>
    <col min="1753" max="1754" width="12.42578125" style="83" bestFit="1" customWidth="1"/>
    <col min="1755" max="1999" width="9.140625" style="83"/>
    <col min="2000" max="2000" width="18.140625" style="83" customWidth="1"/>
    <col min="2001" max="2001" width="22.5703125" style="83" customWidth="1"/>
    <col min="2002" max="2002" width="7" style="83" bestFit="1" customWidth="1"/>
    <col min="2003" max="2003" width="13.28515625" style="83" bestFit="1" customWidth="1"/>
    <col min="2004" max="2004" width="8" style="83" bestFit="1" customWidth="1"/>
    <col min="2005" max="2005" width="14.28515625" style="83" bestFit="1" customWidth="1"/>
    <col min="2006" max="2006" width="8" style="83" bestFit="1" customWidth="1"/>
    <col min="2007" max="2007" width="14.28515625" style="83" bestFit="1" customWidth="1"/>
    <col min="2008" max="2008" width="9.140625" style="83"/>
    <col min="2009" max="2010" width="12.42578125" style="83" bestFit="1" customWidth="1"/>
    <col min="2011" max="2255" width="9.140625" style="83"/>
    <col min="2256" max="2256" width="18.140625" style="83" customWidth="1"/>
    <col min="2257" max="2257" width="22.5703125" style="83" customWidth="1"/>
    <col min="2258" max="2258" width="7" style="83" bestFit="1" customWidth="1"/>
    <col min="2259" max="2259" width="13.28515625" style="83" bestFit="1" customWidth="1"/>
    <col min="2260" max="2260" width="8" style="83" bestFit="1" customWidth="1"/>
    <col min="2261" max="2261" width="14.28515625" style="83" bestFit="1" customWidth="1"/>
    <col min="2262" max="2262" width="8" style="83" bestFit="1" customWidth="1"/>
    <col min="2263" max="2263" width="14.28515625" style="83" bestFit="1" customWidth="1"/>
    <col min="2264" max="2264" width="9.140625" style="83"/>
    <col min="2265" max="2266" width="12.42578125" style="83" bestFit="1" customWidth="1"/>
    <col min="2267" max="2511" width="9.140625" style="83"/>
    <col min="2512" max="2512" width="18.140625" style="83" customWidth="1"/>
    <col min="2513" max="2513" width="22.5703125" style="83" customWidth="1"/>
    <col min="2514" max="2514" width="7" style="83" bestFit="1" customWidth="1"/>
    <col min="2515" max="2515" width="13.28515625" style="83" bestFit="1" customWidth="1"/>
    <col min="2516" max="2516" width="8" style="83" bestFit="1" customWidth="1"/>
    <col min="2517" max="2517" width="14.28515625" style="83" bestFit="1" customWidth="1"/>
    <col min="2518" max="2518" width="8" style="83" bestFit="1" customWidth="1"/>
    <col min="2519" max="2519" width="14.28515625" style="83" bestFit="1" customWidth="1"/>
    <col min="2520" max="2520" width="9.140625" style="83"/>
    <col min="2521" max="2522" width="12.42578125" style="83" bestFit="1" customWidth="1"/>
    <col min="2523" max="2767" width="9.140625" style="83"/>
    <col min="2768" max="2768" width="18.140625" style="83" customWidth="1"/>
    <col min="2769" max="2769" width="22.5703125" style="83" customWidth="1"/>
    <col min="2770" max="2770" width="7" style="83" bestFit="1" customWidth="1"/>
    <col min="2771" max="2771" width="13.28515625" style="83" bestFit="1" customWidth="1"/>
    <col min="2772" max="2772" width="8" style="83" bestFit="1" customWidth="1"/>
    <col min="2773" max="2773" width="14.28515625" style="83" bestFit="1" customWidth="1"/>
    <col min="2774" max="2774" width="8" style="83" bestFit="1" customWidth="1"/>
    <col min="2775" max="2775" width="14.28515625" style="83" bestFit="1" customWidth="1"/>
    <col min="2776" max="2776" width="9.140625" style="83"/>
    <col min="2777" max="2778" width="12.42578125" style="83" bestFit="1" customWidth="1"/>
    <col min="2779" max="3023" width="9.140625" style="83"/>
    <col min="3024" max="3024" width="18.140625" style="83" customWidth="1"/>
    <col min="3025" max="3025" width="22.5703125" style="83" customWidth="1"/>
    <col min="3026" max="3026" width="7" style="83" bestFit="1" customWidth="1"/>
    <col min="3027" max="3027" width="13.28515625" style="83" bestFit="1" customWidth="1"/>
    <col min="3028" max="3028" width="8" style="83" bestFit="1" customWidth="1"/>
    <col min="3029" max="3029" width="14.28515625" style="83" bestFit="1" customWidth="1"/>
    <col min="3030" max="3030" width="8" style="83" bestFit="1" customWidth="1"/>
    <col min="3031" max="3031" width="14.28515625" style="83" bestFit="1" customWidth="1"/>
    <col min="3032" max="3032" width="9.140625" style="83"/>
    <col min="3033" max="3034" width="12.42578125" style="83" bestFit="1" customWidth="1"/>
    <col min="3035" max="3279" width="9.140625" style="83"/>
    <col min="3280" max="3280" width="18.140625" style="83" customWidth="1"/>
    <col min="3281" max="3281" width="22.5703125" style="83" customWidth="1"/>
    <col min="3282" max="3282" width="7" style="83" bestFit="1" customWidth="1"/>
    <col min="3283" max="3283" width="13.28515625" style="83" bestFit="1" customWidth="1"/>
    <col min="3284" max="3284" width="8" style="83" bestFit="1" customWidth="1"/>
    <col min="3285" max="3285" width="14.28515625" style="83" bestFit="1" customWidth="1"/>
    <col min="3286" max="3286" width="8" style="83" bestFit="1" customWidth="1"/>
    <col min="3287" max="3287" width="14.28515625" style="83" bestFit="1" customWidth="1"/>
    <col min="3288" max="3288" width="9.140625" style="83"/>
    <col min="3289" max="3290" width="12.42578125" style="83" bestFit="1" customWidth="1"/>
    <col min="3291" max="3535" width="9.140625" style="83"/>
    <col min="3536" max="3536" width="18.140625" style="83" customWidth="1"/>
    <col min="3537" max="3537" width="22.5703125" style="83" customWidth="1"/>
    <col min="3538" max="3538" width="7" style="83" bestFit="1" customWidth="1"/>
    <col min="3539" max="3539" width="13.28515625" style="83" bestFit="1" customWidth="1"/>
    <col min="3540" max="3540" width="8" style="83" bestFit="1" customWidth="1"/>
    <col min="3541" max="3541" width="14.28515625" style="83" bestFit="1" customWidth="1"/>
    <col min="3542" max="3542" width="8" style="83" bestFit="1" customWidth="1"/>
    <col min="3543" max="3543" width="14.28515625" style="83" bestFit="1" customWidth="1"/>
    <col min="3544" max="3544" width="9.140625" style="83"/>
    <col min="3545" max="3546" width="12.42578125" style="83" bestFit="1" customWidth="1"/>
    <col min="3547" max="3791" width="9.140625" style="83"/>
    <col min="3792" max="3792" width="18.140625" style="83" customWidth="1"/>
    <col min="3793" max="3793" width="22.5703125" style="83" customWidth="1"/>
    <col min="3794" max="3794" width="7" style="83" bestFit="1" customWidth="1"/>
    <col min="3795" max="3795" width="13.28515625" style="83" bestFit="1" customWidth="1"/>
    <col min="3796" max="3796" width="8" style="83" bestFit="1" customWidth="1"/>
    <col min="3797" max="3797" width="14.28515625" style="83" bestFit="1" customWidth="1"/>
    <col min="3798" max="3798" width="8" style="83" bestFit="1" customWidth="1"/>
    <col min="3799" max="3799" width="14.28515625" style="83" bestFit="1" customWidth="1"/>
    <col min="3800" max="3800" width="9.140625" style="83"/>
    <col min="3801" max="3802" width="12.42578125" style="83" bestFit="1" customWidth="1"/>
    <col min="3803" max="4047" width="9.140625" style="83"/>
    <col min="4048" max="4048" width="18.140625" style="83" customWidth="1"/>
    <col min="4049" max="4049" width="22.5703125" style="83" customWidth="1"/>
    <col min="4050" max="4050" width="7" style="83" bestFit="1" customWidth="1"/>
    <col min="4051" max="4051" width="13.28515625" style="83" bestFit="1" customWidth="1"/>
    <col min="4052" max="4052" width="8" style="83" bestFit="1" customWidth="1"/>
    <col min="4053" max="4053" width="14.28515625" style="83" bestFit="1" customWidth="1"/>
    <col min="4054" max="4054" width="8" style="83" bestFit="1" customWidth="1"/>
    <col min="4055" max="4055" width="14.28515625" style="83" bestFit="1" customWidth="1"/>
    <col min="4056" max="4056" width="9.140625" style="83"/>
    <col min="4057" max="4058" width="12.42578125" style="83" bestFit="1" customWidth="1"/>
    <col min="4059" max="4303" width="9.140625" style="83"/>
    <col min="4304" max="4304" width="18.140625" style="83" customWidth="1"/>
    <col min="4305" max="4305" width="22.5703125" style="83" customWidth="1"/>
    <col min="4306" max="4306" width="7" style="83" bestFit="1" customWidth="1"/>
    <col min="4307" max="4307" width="13.28515625" style="83" bestFit="1" customWidth="1"/>
    <col min="4308" max="4308" width="8" style="83" bestFit="1" customWidth="1"/>
    <col min="4309" max="4309" width="14.28515625" style="83" bestFit="1" customWidth="1"/>
    <col min="4310" max="4310" width="8" style="83" bestFit="1" customWidth="1"/>
    <col min="4311" max="4311" width="14.28515625" style="83" bestFit="1" customWidth="1"/>
    <col min="4312" max="4312" width="9.140625" style="83"/>
    <col min="4313" max="4314" width="12.42578125" style="83" bestFit="1" customWidth="1"/>
    <col min="4315" max="4559" width="9.140625" style="83"/>
    <col min="4560" max="4560" width="18.140625" style="83" customWidth="1"/>
    <col min="4561" max="4561" width="22.5703125" style="83" customWidth="1"/>
    <col min="4562" max="4562" width="7" style="83" bestFit="1" customWidth="1"/>
    <col min="4563" max="4563" width="13.28515625" style="83" bestFit="1" customWidth="1"/>
    <col min="4564" max="4564" width="8" style="83" bestFit="1" customWidth="1"/>
    <col min="4565" max="4565" width="14.28515625" style="83" bestFit="1" customWidth="1"/>
    <col min="4566" max="4566" width="8" style="83" bestFit="1" customWidth="1"/>
    <col min="4567" max="4567" width="14.28515625" style="83" bestFit="1" customWidth="1"/>
    <col min="4568" max="4568" width="9.140625" style="83"/>
    <col min="4569" max="4570" width="12.42578125" style="83" bestFit="1" customWidth="1"/>
    <col min="4571" max="4815" width="9.140625" style="83"/>
    <col min="4816" max="4816" width="18.140625" style="83" customWidth="1"/>
    <col min="4817" max="4817" width="22.5703125" style="83" customWidth="1"/>
    <col min="4818" max="4818" width="7" style="83" bestFit="1" customWidth="1"/>
    <col min="4819" max="4819" width="13.28515625" style="83" bestFit="1" customWidth="1"/>
    <col min="4820" max="4820" width="8" style="83" bestFit="1" customWidth="1"/>
    <col min="4821" max="4821" width="14.28515625" style="83" bestFit="1" customWidth="1"/>
    <col min="4822" max="4822" width="8" style="83" bestFit="1" customWidth="1"/>
    <col min="4823" max="4823" width="14.28515625" style="83" bestFit="1" customWidth="1"/>
    <col min="4824" max="4824" width="9.140625" style="83"/>
    <col min="4825" max="4826" width="12.42578125" style="83" bestFit="1" customWidth="1"/>
    <col min="4827" max="5071" width="9.140625" style="83"/>
    <col min="5072" max="5072" width="18.140625" style="83" customWidth="1"/>
    <col min="5073" max="5073" width="22.5703125" style="83" customWidth="1"/>
    <col min="5074" max="5074" width="7" style="83" bestFit="1" customWidth="1"/>
    <col min="5075" max="5075" width="13.28515625" style="83" bestFit="1" customWidth="1"/>
    <col min="5076" max="5076" width="8" style="83" bestFit="1" customWidth="1"/>
    <col min="5077" max="5077" width="14.28515625" style="83" bestFit="1" customWidth="1"/>
    <col min="5078" max="5078" width="8" style="83" bestFit="1" customWidth="1"/>
    <col min="5079" max="5079" width="14.28515625" style="83" bestFit="1" customWidth="1"/>
    <col min="5080" max="5080" width="9.140625" style="83"/>
    <col min="5081" max="5082" width="12.42578125" style="83" bestFit="1" customWidth="1"/>
    <col min="5083" max="5327" width="9.140625" style="83"/>
    <col min="5328" max="5328" width="18.140625" style="83" customWidth="1"/>
    <col min="5329" max="5329" width="22.5703125" style="83" customWidth="1"/>
    <col min="5330" max="5330" width="7" style="83" bestFit="1" customWidth="1"/>
    <col min="5331" max="5331" width="13.28515625" style="83" bestFit="1" customWidth="1"/>
    <col min="5332" max="5332" width="8" style="83" bestFit="1" customWidth="1"/>
    <col min="5333" max="5333" width="14.28515625" style="83" bestFit="1" customWidth="1"/>
    <col min="5334" max="5334" width="8" style="83" bestFit="1" customWidth="1"/>
    <col min="5335" max="5335" width="14.28515625" style="83" bestFit="1" customWidth="1"/>
    <col min="5336" max="5336" width="9.140625" style="83"/>
    <col min="5337" max="5338" width="12.42578125" style="83" bestFit="1" customWidth="1"/>
    <col min="5339" max="5583" width="9.140625" style="83"/>
    <col min="5584" max="5584" width="18.140625" style="83" customWidth="1"/>
    <col min="5585" max="5585" width="22.5703125" style="83" customWidth="1"/>
    <col min="5586" max="5586" width="7" style="83" bestFit="1" customWidth="1"/>
    <col min="5587" max="5587" width="13.28515625" style="83" bestFit="1" customWidth="1"/>
    <col min="5588" max="5588" width="8" style="83" bestFit="1" customWidth="1"/>
    <col min="5589" max="5589" width="14.28515625" style="83" bestFit="1" customWidth="1"/>
    <col min="5590" max="5590" width="8" style="83" bestFit="1" customWidth="1"/>
    <col min="5591" max="5591" width="14.28515625" style="83" bestFit="1" customWidth="1"/>
    <col min="5592" max="5592" width="9.140625" style="83"/>
    <col min="5593" max="5594" width="12.42578125" style="83" bestFit="1" customWidth="1"/>
    <col min="5595" max="5839" width="9.140625" style="83"/>
    <col min="5840" max="5840" width="18.140625" style="83" customWidth="1"/>
    <col min="5841" max="5841" width="22.5703125" style="83" customWidth="1"/>
    <col min="5842" max="5842" width="7" style="83" bestFit="1" customWidth="1"/>
    <col min="5843" max="5843" width="13.28515625" style="83" bestFit="1" customWidth="1"/>
    <col min="5844" max="5844" width="8" style="83" bestFit="1" customWidth="1"/>
    <col min="5845" max="5845" width="14.28515625" style="83" bestFit="1" customWidth="1"/>
    <col min="5846" max="5846" width="8" style="83" bestFit="1" customWidth="1"/>
    <col min="5847" max="5847" width="14.28515625" style="83" bestFit="1" customWidth="1"/>
    <col min="5848" max="5848" width="9.140625" style="83"/>
    <col min="5849" max="5850" width="12.42578125" style="83" bestFit="1" customWidth="1"/>
    <col min="5851" max="6095" width="9.140625" style="83"/>
    <col min="6096" max="6096" width="18.140625" style="83" customWidth="1"/>
    <col min="6097" max="6097" width="22.5703125" style="83" customWidth="1"/>
    <col min="6098" max="6098" width="7" style="83" bestFit="1" customWidth="1"/>
    <col min="6099" max="6099" width="13.28515625" style="83" bestFit="1" customWidth="1"/>
    <col min="6100" max="6100" width="8" style="83" bestFit="1" customWidth="1"/>
    <col min="6101" max="6101" width="14.28515625" style="83" bestFit="1" customWidth="1"/>
    <col min="6102" max="6102" width="8" style="83" bestFit="1" customWidth="1"/>
    <col min="6103" max="6103" width="14.28515625" style="83" bestFit="1" customWidth="1"/>
    <col min="6104" max="6104" width="9.140625" style="83"/>
    <col min="6105" max="6106" width="12.42578125" style="83" bestFit="1" customWidth="1"/>
    <col min="6107" max="6351" width="9.140625" style="83"/>
    <col min="6352" max="6352" width="18.140625" style="83" customWidth="1"/>
    <col min="6353" max="6353" width="22.5703125" style="83" customWidth="1"/>
    <col min="6354" max="6354" width="7" style="83" bestFit="1" customWidth="1"/>
    <col min="6355" max="6355" width="13.28515625" style="83" bestFit="1" customWidth="1"/>
    <col min="6356" max="6356" width="8" style="83" bestFit="1" customWidth="1"/>
    <col min="6357" max="6357" width="14.28515625" style="83" bestFit="1" customWidth="1"/>
    <col min="6358" max="6358" width="8" style="83" bestFit="1" customWidth="1"/>
    <col min="6359" max="6359" width="14.28515625" style="83" bestFit="1" customWidth="1"/>
    <col min="6360" max="6360" width="9.140625" style="83"/>
    <col min="6361" max="6362" width="12.42578125" style="83" bestFit="1" customWidth="1"/>
    <col min="6363" max="6607" width="9.140625" style="83"/>
    <col min="6608" max="6608" width="18.140625" style="83" customWidth="1"/>
    <col min="6609" max="6609" width="22.5703125" style="83" customWidth="1"/>
    <col min="6610" max="6610" width="7" style="83" bestFit="1" customWidth="1"/>
    <col min="6611" max="6611" width="13.28515625" style="83" bestFit="1" customWidth="1"/>
    <col min="6612" max="6612" width="8" style="83" bestFit="1" customWidth="1"/>
    <col min="6613" max="6613" width="14.28515625" style="83" bestFit="1" customWidth="1"/>
    <col min="6614" max="6614" width="8" style="83" bestFit="1" customWidth="1"/>
    <col min="6615" max="6615" width="14.28515625" style="83" bestFit="1" customWidth="1"/>
    <col min="6616" max="6616" width="9.140625" style="83"/>
    <col min="6617" max="6618" width="12.42578125" style="83" bestFit="1" customWidth="1"/>
    <col min="6619" max="6863" width="9.140625" style="83"/>
    <col min="6864" max="6864" width="18.140625" style="83" customWidth="1"/>
    <col min="6865" max="6865" width="22.5703125" style="83" customWidth="1"/>
    <col min="6866" max="6866" width="7" style="83" bestFit="1" customWidth="1"/>
    <col min="6867" max="6867" width="13.28515625" style="83" bestFit="1" customWidth="1"/>
    <col min="6868" max="6868" width="8" style="83" bestFit="1" customWidth="1"/>
    <col min="6869" max="6869" width="14.28515625" style="83" bestFit="1" customWidth="1"/>
    <col min="6870" max="6870" width="8" style="83" bestFit="1" customWidth="1"/>
    <col min="6871" max="6871" width="14.28515625" style="83" bestFit="1" customWidth="1"/>
    <col min="6872" max="6872" width="9.140625" style="83"/>
    <col min="6873" max="6874" width="12.42578125" style="83" bestFit="1" customWidth="1"/>
    <col min="6875" max="7119" width="9.140625" style="83"/>
    <col min="7120" max="7120" width="18.140625" style="83" customWidth="1"/>
    <col min="7121" max="7121" width="22.5703125" style="83" customWidth="1"/>
    <col min="7122" max="7122" width="7" style="83" bestFit="1" customWidth="1"/>
    <col min="7123" max="7123" width="13.28515625" style="83" bestFit="1" customWidth="1"/>
    <col min="7124" max="7124" width="8" style="83" bestFit="1" customWidth="1"/>
    <col min="7125" max="7125" width="14.28515625" style="83" bestFit="1" customWidth="1"/>
    <col min="7126" max="7126" width="8" style="83" bestFit="1" customWidth="1"/>
    <col min="7127" max="7127" width="14.28515625" style="83" bestFit="1" customWidth="1"/>
    <col min="7128" max="7128" width="9.140625" style="83"/>
    <col min="7129" max="7130" width="12.42578125" style="83" bestFit="1" customWidth="1"/>
    <col min="7131" max="7375" width="9.140625" style="83"/>
    <col min="7376" max="7376" width="18.140625" style="83" customWidth="1"/>
    <col min="7377" max="7377" width="22.5703125" style="83" customWidth="1"/>
    <col min="7378" max="7378" width="7" style="83" bestFit="1" customWidth="1"/>
    <col min="7379" max="7379" width="13.28515625" style="83" bestFit="1" customWidth="1"/>
    <col min="7380" max="7380" width="8" style="83" bestFit="1" customWidth="1"/>
    <col min="7381" max="7381" width="14.28515625" style="83" bestFit="1" customWidth="1"/>
    <col min="7382" max="7382" width="8" style="83" bestFit="1" customWidth="1"/>
    <col min="7383" max="7383" width="14.28515625" style="83" bestFit="1" customWidth="1"/>
    <col min="7384" max="7384" width="9.140625" style="83"/>
    <col min="7385" max="7386" width="12.42578125" style="83" bestFit="1" customWidth="1"/>
    <col min="7387" max="7631" width="9.140625" style="83"/>
    <col min="7632" max="7632" width="18.140625" style="83" customWidth="1"/>
    <col min="7633" max="7633" width="22.5703125" style="83" customWidth="1"/>
    <col min="7634" max="7634" width="7" style="83" bestFit="1" customWidth="1"/>
    <col min="7635" max="7635" width="13.28515625" style="83" bestFit="1" customWidth="1"/>
    <col min="7636" max="7636" width="8" style="83" bestFit="1" customWidth="1"/>
    <col min="7637" max="7637" width="14.28515625" style="83" bestFit="1" customWidth="1"/>
    <col min="7638" max="7638" width="8" style="83" bestFit="1" customWidth="1"/>
    <col min="7639" max="7639" width="14.28515625" style="83" bestFit="1" customWidth="1"/>
    <col min="7640" max="7640" width="9.140625" style="83"/>
    <col min="7641" max="7642" width="12.42578125" style="83" bestFit="1" customWidth="1"/>
    <col min="7643" max="7887" width="9.140625" style="83"/>
    <col min="7888" max="7888" width="18.140625" style="83" customWidth="1"/>
    <col min="7889" max="7889" width="22.5703125" style="83" customWidth="1"/>
    <col min="7890" max="7890" width="7" style="83" bestFit="1" customWidth="1"/>
    <col min="7891" max="7891" width="13.28515625" style="83" bestFit="1" customWidth="1"/>
    <col min="7892" max="7892" width="8" style="83" bestFit="1" customWidth="1"/>
    <col min="7893" max="7893" width="14.28515625" style="83" bestFit="1" customWidth="1"/>
    <col min="7894" max="7894" width="8" style="83" bestFit="1" customWidth="1"/>
    <col min="7895" max="7895" width="14.28515625" style="83" bestFit="1" customWidth="1"/>
    <col min="7896" max="7896" width="9.140625" style="83"/>
    <col min="7897" max="7898" width="12.42578125" style="83" bestFit="1" customWidth="1"/>
    <col min="7899" max="8143" width="9.140625" style="83"/>
    <col min="8144" max="8144" width="18.140625" style="83" customWidth="1"/>
    <col min="8145" max="8145" width="22.5703125" style="83" customWidth="1"/>
    <col min="8146" max="8146" width="7" style="83" bestFit="1" customWidth="1"/>
    <col min="8147" max="8147" width="13.28515625" style="83" bestFit="1" customWidth="1"/>
    <col min="8148" max="8148" width="8" style="83" bestFit="1" customWidth="1"/>
    <col min="8149" max="8149" width="14.28515625" style="83" bestFit="1" customWidth="1"/>
    <col min="8150" max="8150" width="8" style="83" bestFit="1" customWidth="1"/>
    <col min="8151" max="8151" width="14.28515625" style="83" bestFit="1" customWidth="1"/>
    <col min="8152" max="8152" width="9.140625" style="83"/>
    <col min="8153" max="8154" width="12.42578125" style="83" bestFit="1" customWidth="1"/>
    <col min="8155" max="8399" width="9.140625" style="83"/>
    <col min="8400" max="8400" width="18.140625" style="83" customWidth="1"/>
    <col min="8401" max="8401" width="22.5703125" style="83" customWidth="1"/>
    <col min="8402" max="8402" width="7" style="83" bestFit="1" customWidth="1"/>
    <col min="8403" max="8403" width="13.28515625" style="83" bestFit="1" customWidth="1"/>
    <col min="8404" max="8404" width="8" style="83" bestFit="1" customWidth="1"/>
    <col min="8405" max="8405" width="14.28515625" style="83" bestFit="1" customWidth="1"/>
    <col min="8406" max="8406" width="8" style="83" bestFit="1" customWidth="1"/>
    <col min="8407" max="8407" width="14.28515625" style="83" bestFit="1" customWidth="1"/>
    <col min="8408" max="8408" width="9.140625" style="83"/>
    <col min="8409" max="8410" width="12.42578125" style="83" bestFit="1" customWidth="1"/>
    <col min="8411" max="8655" width="9.140625" style="83"/>
    <col min="8656" max="8656" width="18.140625" style="83" customWidth="1"/>
    <col min="8657" max="8657" width="22.5703125" style="83" customWidth="1"/>
    <col min="8658" max="8658" width="7" style="83" bestFit="1" customWidth="1"/>
    <col min="8659" max="8659" width="13.28515625" style="83" bestFit="1" customWidth="1"/>
    <col min="8660" max="8660" width="8" style="83" bestFit="1" customWidth="1"/>
    <col min="8661" max="8661" width="14.28515625" style="83" bestFit="1" customWidth="1"/>
    <col min="8662" max="8662" width="8" style="83" bestFit="1" customWidth="1"/>
    <col min="8663" max="8663" width="14.28515625" style="83" bestFit="1" customWidth="1"/>
    <col min="8664" max="8664" width="9.140625" style="83"/>
    <col min="8665" max="8666" width="12.42578125" style="83" bestFit="1" customWidth="1"/>
    <col min="8667" max="8911" width="9.140625" style="83"/>
    <col min="8912" max="8912" width="18.140625" style="83" customWidth="1"/>
    <col min="8913" max="8913" width="22.5703125" style="83" customWidth="1"/>
    <col min="8914" max="8914" width="7" style="83" bestFit="1" customWidth="1"/>
    <col min="8915" max="8915" width="13.28515625" style="83" bestFit="1" customWidth="1"/>
    <col min="8916" max="8916" width="8" style="83" bestFit="1" customWidth="1"/>
    <col min="8917" max="8917" width="14.28515625" style="83" bestFit="1" customWidth="1"/>
    <col min="8918" max="8918" width="8" style="83" bestFit="1" customWidth="1"/>
    <col min="8919" max="8919" width="14.28515625" style="83" bestFit="1" customWidth="1"/>
    <col min="8920" max="8920" width="9.140625" style="83"/>
    <col min="8921" max="8922" width="12.42578125" style="83" bestFit="1" customWidth="1"/>
    <col min="8923" max="9167" width="9.140625" style="83"/>
    <col min="9168" max="9168" width="18.140625" style="83" customWidth="1"/>
    <col min="9169" max="9169" width="22.5703125" style="83" customWidth="1"/>
    <col min="9170" max="9170" width="7" style="83" bestFit="1" customWidth="1"/>
    <col min="9171" max="9171" width="13.28515625" style="83" bestFit="1" customWidth="1"/>
    <col min="9172" max="9172" width="8" style="83" bestFit="1" customWidth="1"/>
    <col min="9173" max="9173" width="14.28515625" style="83" bestFit="1" customWidth="1"/>
    <col min="9174" max="9174" width="8" style="83" bestFit="1" customWidth="1"/>
    <col min="9175" max="9175" width="14.28515625" style="83" bestFit="1" customWidth="1"/>
    <col min="9176" max="9176" width="9.140625" style="83"/>
    <col min="9177" max="9178" width="12.42578125" style="83" bestFit="1" customWidth="1"/>
    <col min="9179" max="9423" width="9.140625" style="83"/>
    <col min="9424" max="9424" width="18.140625" style="83" customWidth="1"/>
    <col min="9425" max="9425" width="22.5703125" style="83" customWidth="1"/>
    <col min="9426" max="9426" width="7" style="83" bestFit="1" customWidth="1"/>
    <col min="9427" max="9427" width="13.28515625" style="83" bestFit="1" customWidth="1"/>
    <col min="9428" max="9428" width="8" style="83" bestFit="1" customWidth="1"/>
    <col min="9429" max="9429" width="14.28515625" style="83" bestFit="1" customWidth="1"/>
    <col min="9430" max="9430" width="8" style="83" bestFit="1" customWidth="1"/>
    <col min="9431" max="9431" width="14.28515625" style="83" bestFit="1" customWidth="1"/>
    <col min="9432" max="9432" width="9.140625" style="83"/>
    <col min="9433" max="9434" width="12.42578125" style="83" bestFit="1" customWidth="1"/>
    <col min="9435" max="9679" width="9.140625" style="83"/>
    <col min="9680" max="9680" width="18.140625" style="83" customWidth="1"/>
    <col min="9681" max="9681" width="22.5703125" style="83" customWidth="1"/>
    <col min="9682" max="9682" width="7" style="83" bestFit="1" customWidth="1"/>
    <col min="9683" max="9683" width="13.28515625" style="83" bestFit="1" customWidth="1"/>
    <col min="9684" max="9684" width="8" style="83" bestFit="1" customWidth="1"/>
    <col min="9685" max="9685" width="14.28515625" style="83" bestFit="1" customWidth="1"/>
    <col min="9686" max="9686" width="8" style="83" bestFit="1" customWidth="1"/>
    <col min="9687" max="9687" width="14.28515625" style="83" bestFit="1" customWidth="1"/>
    <col min="9688" max="9688" width="9.140625" style="83"/>
    <col min="9689" max="9690" width="12.42578125" style="83" bestFit="1" customWidth="1"/>
    <col min="9691" max="9935" width="9.140625" style="83"/>
    <col min="9936" max="9936" width="18.140625" style="83" customWidth="1"/>
    <col min="9937" max="9937" width="22.5703125" style="83" customWidth="1"/>
    <col min="9938" max="9938" width="7" style="83" bestFit="1" customWidth="1"/>
    <col min="9939" max="9939" width="13.28515625" style="83" bestFit="1" customWidth="1"/>
    <col min="9940" max="9940" width="8" style="83" bestFit="1" customWidth="1"/>
    <col min="9941" max="9941" width="14.28515625" style="83" bestFit="1" customWidth="1"/>
    <col min="9942" max="9942" width="8" style="83" bestFit="1" customWidth="1"/>
    <col min="9943" max="9943" width="14.28515625" style="83" bestFit="1" customWidth="1"/>
    <col min="9944" max="9944" width="9.140625" style="83"/>
    <col min="9945" max="9946" width="12.42578125" style="83" bestFit="1" customWidth="1"/>
    <col min="9947" max="10191" width="9.140625" style="83"/>
    <col min="10192" max="10192" width="18.140625" style="83" customWidth="1"/>
    <col min="10193" max="10193" width="22.5703125" style="83" customWidth="1"/>
    <col min="10194" max="10194" width="7" style="83" bestFit="1" customWidth="1"/>
    <col min="10195" max="10195" width="13.28515625" style="83" bestFit="1" customWidth="1"/>
    <col min="10196" max="10196" width="8" style="83" bestFit="1" customWidth="1"/>
    <col min="10197" max="10197" width="14.28515625" style="83" bestFit="1" customWidth="1"/>
    <col min="10198" max="10198" width="8" style="83" bestFit="1" customWidth="1"/>
    <col min="10199" max="10199" width="14.28515625" style="83" bestFit="1" customWidth="1"/>
    <col min="10200" max="10200" width="9.140625" style="83"/>
    <col min="10201" max="10202" width="12.42578125" style="83" bestFit="1" customWidth="1"/>
    <col min="10203" max="10447" width="9.140625" style="83"/>
    <col min="10448" max="10448" width="18.140625" style="83" customWidth="1"/>
    <col min="10449" max="10449" width="22.5703125" style="83" customWidth="1"/>
    <col min="10450" max="10450" width="7" style="83" bestFit="1" customWidth="1"/>
    <col min="10451" max="10451" width="13.28515625" style="83" bestFit="1" customWidth="1"/>
    <col min="10452" max="10452" width="8" style="83" bestFit="1" customWidth="1"/>
    <col min="10453" max="10453" width="14.28515625" style="83" bestFit="1" customWidth="1"/>
    <col min="10454" max="10454" width="8" style="83" bestFit="1" customWidth="1"/>
    <col min="10455" max="10455" width="14.28515625" style="83" bestFit="1" customWidth="1"/>
    <col min="10456" max="10456" width="9.140625" style="83"/>
    <col min="10457" max="10458" width="12.42578125" style="83" bestFit="1" customWidth="1"/>
    <col min="10459" max="10703" width="9.140625" style="83"/>
    <col min="10704" max="10704" width="18.140625" style="83" customWidth="1"/>
    <col min="10705" max="10705" width="22.5703125" style="83" customWidth="1"/>
    <col min="10706" max="10706" width="7" style="83" bestFit="1" customWidth="1"/>
    <col min="10707" max="10707" width="13.28515625" style="83" bestFit="1" customWidth="1"/>
    <col min="10708" max="10708" width="8" style="83" bestFit="1" customWidth="1"/>
    <col min="10709" max="10709" width="14.28515625" style="83" bestFit="1" customWidth="1"/>
    <col min="10710" max="10710" width="8" style="83" bestFit="1" customWidth="1"/>
    <col min="10711" max="10711" width="14.28515625" style="83" bestFit="1" customWidth="1"/>
    <col min="10712" max="10712" width="9.140625" style="83"/>
    <col min="10713" max="10714" width="12.42578125" style="83" bestFit="1" customWidth="1"/>
    <col min="10715" max="10959" width="9.140625" style="83"/>
    <col min="10960" max="10960" width="18.140625" style="83" customWidth="1"/>
    <col min="10961" max="10961" width="22.5703125" style="83" customWidth="1"/>
    <col min="10962" max="10962" width="7" style="83" bestFit="1" customWidth="1"/>
    <col min="10963" max="10963" width="13.28515625" style="83" bestFit="1" customWidth="1"/>
    <col min="10964" max="10964" width="8" style="83" bestFit="1" customWidth="1"/>
    <col min="10965" max="10965" width="14.28515625" style="83" bestFit="1" customWidth="1"/>
    <col min="10966" max="10966" width="8" style="83" bestFit="1" customWidth="1"/>
    <col min="10967" max="10967" width="14.28515625" style="83" bestFit="1" customWidth="1"/>
    <col min="10968" max="10968" width="9.140625" style="83"/>
    <col min="10969" max="10970" width="12.42578125" style="83" bestFit="1" customWidth="1"/>
    <col min="10971" max="11215" width="9.140625" style="83"/>
    <col min="11216" max="11216" width="18.140625" style="83" customWidth="1"/>
    <col min="11217" max="11217" width="22.5703125" style="83" customWidth="1"/>
    <col min="11218" max="11218" width="7" style="83" bestFit="1" customWidth="1"/>
    <col min="11219" max="11219" width="13.28515625" style="83" bestFit="1" customWidth="1"/>
    <col min="11220" max="11220" width="8" style="83" bestFit="1" customWidth="1"/>
    <col min="11221" max="11221" width="14.28515625" style="83" bestFit="1" customWidth="1"/>
    <col min="11222" max="11222" width="8" style="83" bestFit="1" customWidth="1"/>
    <col min="11223" max="11223" width="14.28515625" style="83" bestFit="1" customWidth="1"/>
    <col min="11224" max="11224" width="9.140625" style="83"/>
    <col min="11225" max="11226" width="12.42578125" style="83" bestFit="1" customWidth="1"/>
    <col min="11227" max="11471" width="9.140625" style="83"/>
    <col min="11472" max="11472" width="18.140625" style="83" customWidth="1"/>
    <col min="11473" max="11473" width="22.5703125" style="83" customWidth="1"/>
    <col min="11474" max="11474" width="7" style="83" bestFit="1" customWidth="1"/>
    <col min="11475" max="11475" width="13.28515625" style="83" bestFit="1" customWidth="1"/>
    <col min="11476" max="11476" width="8" style="83" bestFit="1" customWidth="1"/>
    <col min="11477" max="11477" width="14.28515625" style="83" bestFit="1" customWidth="1"/>
    <col min="11478" max="11478" width="8" style="83" bestFit="1" customWidth="1"/>
    <col min="11479" max="11479" width="14.28515625" style="83" bestFit="1" customWidth="1"/>
    <col min="11480" max="11480" width="9.140625" style="83"/>
    <col min="11481" max="11482" width="12.42578125" style="83" bestFit="1" customWidth="1"/>
    <col min="11483" max="11727" width="9.140625" style="83"/>
    <col min="11728" max="11728" width="18.140625" style="83" customWidth="1"/>
    <col min="11729" max="11729" width="22.5703125" style="83" customWidth="1"/>
    <col min="11730" max="11730" width="7" style="83" bestFit="1" customWidth="1"/>
    <col min="11731" max="11731" width="13.28515625" style="83" bestFit="1" customWidth="1"/>
    <col min="11732" max="11732" width="8" style="83" bestFit="1" customWidth="1"/>
    <col min="11733" max="11733" width="14.28515625" style="83" bestFit="1" customWidth="1"/>
    <col min="11734" max="11734" width="8" style="83" bestFit="1" customWidth="1"/>
    <col min="11735" max="11735" width="14.28515625" style="83" bestFit="1" customWidth="1"/>
    <col min="11736" max="11736" width="9.140625" style="83"/>
    <col min="11737" max="11738" width="12.42578125" style="83" bestFit="1" customWidth="1"/>
    <col min="11739" max="11983" width="9.140625" style="83"/>
    <col min="11984" max="11984" width="18.140625" style="83" customWidth="1"/>
    <col min="11985" max="11985" width="22.5703125" style="83" customWidth="1"/>
    <col min="11986" max="11986" width="7" style="83" bestFit="1" customWidth="1"/>
    <col min="11987" max="11987" width="13.28515625" style="83" bestFit="1" customWidth="1"/>
    <col min="11988" max="11988" width="8" style="83" bestFit="1" customWidth="1"/>
    <col min="11989" max="11989" width="14.28515625" style="83" bestFit="1" customWidth="1"/>
    <col min="11990" max="11990" width="8" style="83" bestFit="1" customWidth="1"/>
    <col min="11991" max="11991" width="14.28515625" style="83" bestFit="1" customWidth="1"/>
    <col min="11992" max="11992" width="9.140625" style="83"/>
    <col min="11993" max="11994" width="12.42578125" style="83" bestFit="1" customWidth="1"/>
    <col min="11995" max="12239" width="9.140625" style="83"/>
    <col min="12240" max="12240" width="18.140625" style="83" customWidth="1"/>
    <col min="12241" max="12241" width="22.5703125" style="83" customWidth="1"/>
    <col min="12242" max="12242" width="7" style="83" bestFit="1" customWidth="1"/>
    <col min="12243" max="12243" width="13.28515625" style="83" bestFit="1" customWidth="1"/>
    <col min="12244" max="12244" width="8" style="83" bestFit="1" customWidth="1"/>
    <col min="12245" max="12245" width="14.28515625" style="83" bestFit="1" customWidth="1"/>
    <col min="12246" max="12246" width="8" style="83" bestFit="1" customWidth="1"/>
    <col min="12247" max="12247" width="14.28515625" style="83" bestFit="1" customWidth="1"/>
    <col min="12248" max="12248" width="9.140625" style="83"/>
    <col min="12249" max="12250" width="12.42578125" style="83" bestFit="1" customWidth="1"/>
    <col min="12251" max="12495" width="9.140625" style="83"/>
    <col min="12496" max="12496" width="18.140625" style="83" customWidth="1"/>
    <col min="12497" max="12497" width="22.5703125" style="83" customWidth="1"/>
    <col min="12498" max="12498" width="7" style="83" bestFit="1" customWidth="1"/>
    <col min="12499" max="12499" width="13.28515625" style="83" bestFit="1" customWidth="1"/>
    <col min="12500" max="12500" width="8" style="83" bestFit="1" customWidth="1"/>
    <col min="12501" max="12501" width="14.28515625" style="83" bestFit="1" customWidth="1"/>
    <col min="12502" max="12502" width="8" style="83" bestFit="1" customWidth="1"/>
    <col min="12503" max="12503" width="14.28515625" style="83" bestFit="1" customWidth="1"/>
    <col min="12504" max="12504" width="9.140625" style="83"/>
    <col min="12505" max="12506" width="12.42578125" style="83" bestFit="1" customWidth="1"/>
    <col min="12507" max="12751" width="9.140625" style="83"/>
    <col min="12752" max="12752" width="18.140625" style="83" customWidth="1"/>
    <col min="12753" max="12753" width="22.5703125" style="83" customWidth="1"/>
    <col min="12754" max="12754" width="7" style="83" bestFit="1" customWidth="1"/>
    <col min="12755" max="12755" width="13.28515625" style="83" bestFit="1" customWidth="1"/>
    <col min="12756" max="12756" width="8" style="83" bestFit="1" customWidth="1"/>
    <col min="12757" max="12757" width="14.28515625" style="83" bestFit="1" customWidth="1"/>
    <col min="12758" max="12758" width="8" style="83" bestFit="1" customWidth="1"/>
    <col min="12759" max="12759" width="14.28515625" style="83" bestFit="1" customWidth="1"/>
    <col min="12760" max="12760" width="9.140625" style="83"/>
    <col min="12761" max="12762" width="12.42578125" style="83" bestFit="1" customWidth="1"/>
    <col min="12763" max="13007" width="9.140625" style="83"/>
    <col min="13008" max="13008" width="18.140625" style="83" customWidth="1"/>
    <col min="13009" max="13009" width="22.5703125" style="83" customWidth="1"/>
    <col min="13010" max="13010" width="7" style="83" bestFit="1" customWidth="1"/>
    <col min="13011" max="13011" width="13.28515625" style="83" bestFit="1" customWidth="1"/>
    <col min="13012" max="13012" width="8" style="83" bestFit="1" customWidth="1"/>
    <col min="13013" max="13013" width="14.28515625" style="83" bestFit="1" customWidth="1"/>
    <col min="13014" max="13014" width="8" style="83" bestFit="1" customWidth="1"/>
    <col min="13015" max="13015" width="14.28515625" style="83" bestFit="1" customWidth="1"/>
    <col min="13016" max="13016" width="9.140625" style="83"/>
    <col min="13017" max="13018" width="12.42578125" style="83" bestFit="1" customWidth="1"/>
    <col min="13019" max="13263" width="9.140625" style="83"/>
    <col min="13264" max="13264" width="18.140625" style="83" customWidth="1"/>
    <col min="13265" max="13265" width="22.5703125" style="83" customWidth="1"/>
    <col min="13266" max="13266" width="7" style="83" bestFit="1" customWidth="1"/>
    <col min="13267" max="13267" width="13.28515625" style="83" bestFit="1" customWidth="1"/>
    <col min="13268" max="13268" width="8" style="83" bestFit="1" customWidth="1"/>
    <col min="13269" max="13269" width="14.28515625" style="83" bestFit="1" customWidth="1"/>
    <col min="13270" max="13270" width="8" style="83" bestFit="1" customWidth="1"/>
    <col min="13271" max="13271" width="14.28515625" style="83" bestFit="1" customWidth="1"/>
    <col min="13272" max="13272" width="9.140625" style="83"/>
    <col min="13273" max="13274" width="12.42578125" style="83" bestFit="1" customWidth="1"/>
    <col min="13275" max="13519" width="9.140625" style="83"/>
    <col min="13520" max="13520" width="18.140625" style="83" customWidth="1"/>
    <col min="13521" max="13521" width="22.5703125" style="83" customWidth="1"/>
    <col min="13522" max="13522" width="7" style="83" bestFit="1" customWidth="1"/>
    <col min="13523" max="13523" width="13.28515625" style="83" bestFit="1" customWidth="1"/>
    <col min="13524" max="13524" width="8" style="83" bestFit="1" customWidth="1"/>
    <col min="13525" max="13525" width="14.28515625" style="83" bestFit="1" customWidth="1"/>
    <col min="13526" max="13526" width="8" style="83" bestFit="1" customWidth="1"/>
    <col min="13527" max="13527" width="14.28515625" style="83" bestFit="1" customWidth="1"/>
    <col min="13528" max="13528" width="9.140625" style="83"/>
    <col min="13529" max="13530" width="12.42578125" style="83" bestFit="1" customWidth="1"/>
    <col min="13531" max="13775" width="9.140625" style="83"/>
    <col min="13776" max="13776" width="18.140625" style="83" customWidth="1"/>
    <col min="13777" max="13777" width="22.5703125" style="83" customWidth="1"/>
    <col min="13778" max="13778" width="7" style="83" bestFit="1" customWidth="1"/>
    <col min="13779" max="13779" width="13.28515625" style="83" bestFit="1" customWidth="1"/>
    <col min="13780" max="13780" width="8" style="83" bestFit="1" customWidth="1"/>
    <col min="13781" max="13781" width="14.28515625" style="83" bestFit="1" customWidth="1"/>
    <col min="13782" max="13782" width="8" style="83" bestFit="1" customWidth="1"/>
    <col min="13783" max="13783" width="14.28515625" style="83" bestFit="1" customWidth="1"/>
    <col min="13784" max="13784" width="9.140625" style="83"/>
    <col min="13785" max="13786" width="12.42578125" style="83" bestFit="1" customWidth="1"/>
    <col min="13787" max="14031" width="9.140625" style="83"/>
    <col min="14032" max="14032" width="18.140625" style="83" customWidth="1"/>
    <col min="14033" max="14033" width="22.5703125" style="83" customWidth="1"/>
    <col min="14034" max="14034" width="7" style="83" bestFit="1" customWidth="1"/>
    <col min="14035" max="14035" width="13.28515625" style="83" bestFit="1" customWidth="1"/>
    <col min="14036" max="14036" width="8" style="83" bestFit="1" customWidth="1"/>
    <col min="14037" max="14037" width="14.28515625" style="83" bestFit="1" customWidth="1"/>
    <col min="14038" max="14038" width="8" style="83" bestFit="1" customWidth="1"/>
    <col min="14039" max="14039" width="14.28515625" style="83" bestFit="1" customWidth="1"/>
    <col min="14040" max="14040" width="9.140625" style="83"/>
    <col min="14041" max="14042" width="12.42578125" style="83" bestFit="1" customWidth="1"/>
    <col min="14043" max="14287" width="9.140625" style="83"/>
    <col min="14288" max="14288" width="18.140625" style="83" customWidth="1"/>
    <col min="14289" max="14289" width="22.5703125" style="83" customWidth="1"/>
    <col min="14290" max="14290" width="7" style="83" bestFit="1" customWidth="1"/>
    <col min="14291" max="14291" width="13.28515625" style="83" bestFit="1" customWidth="1"/>
    <col min="14292" max="14292" width="8" style="83" bestFit="1" customWidth="1"/>
    <col min="14293" max="14293" width="14.28515625" style="83" bestFit="1" customWidth="1"/>
    <col min="14294" max="14294" width="8" style="83" bestFit="1" customWidth="1"/>
    <col min="14295" max="14295" width="14.28515625" style="83" bestFit="1" customWidth="1"/>
    <col min="14296" max="14296" width="9.140625" style="83"/>
    <col min="14297" max="14298" width="12.42578125" style="83" bestFit="1" customWidth="1"/>
    <col min="14299" max="14543" width="9.140625" style="83"/>
    <col min="14544" max="14544" width="18.140625" style="83" customWidth="1"/>
    <col min="14545" max="14545" width="22.5703125" style="83" customWidth="1"/>
    <col min="14546" max="14546" width="7" style="83" bestFit="1" customWidth="1"/>
    <col min="14547" max="14547" width="13.28515625" style="83" bestFit="1" customWidth="1"/>
    <col min="14548" max="14548" width="8" style="83" bestFit="1" customWidth="1"/>
    <col min="14549" max="14549" width="14.28515625" style="83" bestFit="1" customWidth="1"/>
    <col min="14550" max="14550" width="8" style="83" bestFit="1" customWidth="1"/>
    <col min="14551" max="14551" width="14.28515625" style="83" bestFit="1" customWidth="1"/>
    <col min="14552" max="14552" width="9.140625" style="83"/>
    <col min="14553" max="14554" width="12.42578125" style="83" bestFit="1" customWidth="1"/>
    <col min="14555" max="14799" width="9.140625" style="83"/>
    <col min="14800" max="14800" width="18.140625" style="83" customWidth="1"/>
    <col min="14801" max="14801" width="22.5703125" style="83" customWidth="1"/>
    <col min="14802" max="14802" width="7" style="83" bestFit="1" customWidth="1"/>
    <col min="14803" max="14803" width="13.28515625" style="83" bestFit="1" customWidth="1"/>
    <col min="14804" max="14804" width="8" style="83" bestFit="1" customWidth="1"/>
    <col min="14805" max="14805" width="14.28515625" style="83" bestFit="1" customWidth="1"/>
    <col min="14806" max="14806" width="8" style="83" bestFit="1" customWidth="1"/>
    <col min="14807" max="14807" width="14.28515625" style="83" bestFit="1" customWidth="1"/>
    <col min="14808" max="14808" width="9.140625" style="83"/>
    <col min="14809" max="14810" width="12.42578125" style="83" bestFit="1" customWidth="1"/>
    <col min="14811" max="15055" width="9.140625" style="83"/>
    <col min="15056" max="15056" width="18.140625" style="83" customWidth="1"/>
    <col min="15057" max="15057" width="22.5703125" style="83" customWidth="1"/>
    <col min="15058" max="15058" width="7" style="83" bestFit="1" customWidth="1"/>
    <col min="15059" max="15059" width="13.28515625" style="83" bestFit="1" customWidth="1"/>
    <col min="15060" max="15060" width="8" style="83" bestFit="1" customWidth="1"/>
    <col min="15061" max="15061" width="14.28515625" style="83" bestFit="1" customWidth="1"/>
    <col min="15062" max="15062" width="8" style="83" bestFit="1" customWidth="1"/>
    <col min="15063" max="15063" width="14.28515625" style="83" bestFit="1" customWidth="1"/>
    <col min="15064" max="15064" width="9.140625" style="83"/>
    <col min="15065" max="15066" width="12.42578125" style="83" bestFit="1" customWidth="1"/>
    <col min="15067" max="15311" width="9.140625" style="83"/>
    <col min="15312" max="15312" width="18.140625" style="83" customWidth="1"/>
    <col min="15313" max="15313" width="22.5703125" style="83" customWidth="1"/>
    <col min="15314" max="15314" width="7" style="83" bestFit="1" customWidth="1"/>
    <col min="15315" max="15315" width="13.28515625" style="83" bestFit="1" customWidth="1"/>
    <col min="15316" max="15316" width="8" style="83" bestFit="1" customWidth="1"/>
    <col min="15317" max="15317" width="14.28515625" style="83" bestFit="1" customWidth="1"/>
    <col min="15318" max="15318" width="8" style="83" bestFit="1" customWidth="1"/>
    <col min="15319" max="15319" width="14.28515625" style="83" bestFit="1" customWidth="1"/>
    <col min="15320" max="15320" width="9.140625" style="83"/>
    <col min="15321" max="15322" width="12.42578125" style="83" bestFit="1" customWidth="1"/>
    <col min="15323" max="15567" width="9.140625" style="83"/>
    <col min="15568" max="15568" width="18.140625" style="83" customWidth="1"/>
    <col min="15569" max="15569" width="22.5703125" style="83" customWidth="1"/>
    <col min="15570" max="15570" width="7" style="83" bestFit="1" customWidth="1"/>
    <col min="15571" max="15571" width="13.28515625" style="83" bestFit="1" customWidth="1"/>
    <col min="15572" max="15572" width="8" style="83" bestFit="1" customWidth="1"/>
    <col min="15573" max="15573" width="14.28515625" style="83" bestFit="1" customWidth="1"/>
    <col min="15574" max="15574" width="8" style="83" bestFit="1" customWidth="1"/>
    <col min="15575" max="15575" width="14.28515625" style="83" bestFit="1" customWidth="1"/>
    <col min="15576" max="15576" width="9.140625" style="83"/>
    <col min="15577" max="15578" width="12.42578125" style="83" bestFit="1" customWidth="1"/>
    <col min="15579" max="15823" width="9.140625" style="83"/>
    <col min="15824" max="15824" width="18.140625" style="83" customWidth="1"/>
    <col min="15825" max="15825" width="22.5703125" style="83" customWidth="1"/>
    <col min="15826" max="15826" width="7" style="83" bestFit="1" customWidth="1"/>
    <col min="15827" max="15827" width="13.28515625" style="83" bestFit="1" customWidth="1"/>
    <col min="15828" max="15828" width="8" style="83" bestFit="1" customWidth="1"/>
    <col min="15829" max="15829" width="14.28515625" style="83" bestFit="1" customWidth="1"/>
    <col min="15830" max="15830" width="8" style="83" bestFit="1" customWidth="1"/>
    <col min="15831" max="15831" width="14.28515625" style="83" bestFit="1" customWidth="1"/>
    <col min="15832" max="15832" width="9.140625" style="83"/>
    <col min="15833" max="15834" width="12.42578125" style="83" bestFit="1" customWidth="1"/>
    <col min="15835" max="16079" width="9.140625" style="83"/>
    <col min="16080" max="16080" width="18.140625" style="83" customWidth="1"/>
    <col min="16081" max="16081" width="22.5703125" style="83" customWidth="1"/>
    <col min="16082" max="16082" width="7" style="83" bestFit="1" customWidth="1"/>
    <col min="16083" max="16083" width="13.28515625" style="83" bestFit="1" customWidth="1"/>
    <col min="16084" max="16084" width="8" style="83" bestFit="1" customWidth="1"/>
    <col min="16085" max="16085" width="14.28515625" style="83" bestFit="1" customWidth="1"/>
    <col min="16086" max="16086" width="8" style="83" bestFit="1" customWidth="1"/>
    <col min="16087" max="16087" width="14.28515625" style="83" bestFit="1" customWidth="1"/>
    <col min="16088" max="16088" width="9.140625" style="83"/>
    <col min="16089" max="16090" width="12.42578125" style="83" bestFit="1" customWidth="1"/>
    <col min="16091" max="16384" width="9.140625" style="83"/>
  </cols>
  <sheetData>
    <row r="2" spans="1:5" ht="17.25">
      <c r="A2" s="501" t="s">
        <v>1040</v>
      </c>
      <c r="B2" s="501"/>
      <c r="C2" s="501"/>
      <c r="D2" s="501"/>
      <c r="E2" s="501"/>
    </row>
    <row r="3" spans="1:5" ht="17.25">
      <c r="A3" s="84"/>
      <c r="B3" s="84"/>
      <c r="C3" s="84"/>
    </row>
    <row r="4" spans="1:5" ht="18.75">
      <c r="A4" s="492" t="s">
        <v>1046</v>
      </c>
      <c r="B4" s="492"/>
      <c r="C4" s="492"/>
      <c r="D4" s="492"/>
      <c r="E4" s="492"/>
    </row>
    <row r="5" spans="1:5" ht="18.75">
      <c r="A5" s="492" t="s">
        <v>1</v>
      </c>
      <c r="B5" s="492"/>
      <c r="C5" s="492"/>
      <c r="D5" s="492"/>
      <c r="E5" s="492"/>
    </row>
    <row r="7" spans="1:5" s="100" customFormat="1" ht="15.75" customHeight="1">
      <c r="C7" s="540" t="s">
        <v>1045</v>
      </c>
      <c r="D7" s="541"/>
      <c r="E7" s="542"/>
    </row>
    <row r="8" spans="1:5" ht="15.75">
      <c r="A8" s="97" t="s">
        <v>2</v>
      </c>
      <c r="B8" s="126" t="s">
        <v>3</v>
      </c>
      <c r="C8" s="96" t="s">
        <v>1043</v>
      </c>
      <c r="D8" s="96" t="s">
        <v>1044</v>
      </c>
      <c r="E8" s="97" t="s">
        <v>1031</v>
      </c>
    </row>
    <row r="9" spans="1:5" ht="15.75">
      <c r="A9" s="550" t="s">
        <v>9</v>
      </c>
      <c r="B9" s="105" t="s">
        <v>10</v>
      </c>
      <c r="C9" s="106">
        <v>37014.700000000004</v>
      </c>
      <c r="D9" s="124">
        <v>17683.963534432361</v>
      </c>
      <c r="E9" s="125">
        <f>D9+C9</f>
        <v>54698.663534432366</v>
      </c>
    </row>
    <row r="10" spans="1:5" ht="15.75">
      <c r="A10" s="543"/>
      <c r="B10" s="109" t="s">
        <v>11</v>
      </c>
      <c r="C10" s="110">
        <v>9425.42</v>
      </c>
      <c r="D10" s="107">
        <v>0</v>
      </c>
      <c r="E10" s="108">
        <f t="shared" ref="E10:E73" si="0">D10+C10</f>
        <v>9425.42</v>
      </c>
    </row>
    <row r="11" spans="1:5" ht="15.75">
      <c r="A11" s="543"/>
      <c r="B11" s="109" t="s">
        <v>12</v>
      </c>
      <c r="C11" s="110">
        <v>1286</v>
      </c>
      <c r="D11" s="107">
        <v>0</v>
      </c>
      <c r="E11" s="108">
        <f t="shared" si="0"/>
        <v>1286</v>
      </c>
    </row>
    <row r="12" spans="1:5" ht="15.75">
      <c r="A12" s="543"/>
      <c r="B12" s="109" t="s">
        <v>13</v>
      </c>
      <c r="C12" s="110">
        <v>360</v>
      </c>
      <c r="D12" s="107">
        <v>2306.2694076053431</v>
      </c>
      <c r="E12" s="108">
        <f t="shared" si="0"/>
        <v>2666.2694076053431</v>
      </c>
    </row>
    <row r="13" spans="1:5" ht="15.75">
      <c r="A13" s="544"/>
      <c r="B13" s="111" t="s">
        <v>345</v>
      </c>
      <c r="C13" s="110">
        <v>0</v>
      </c>
      <c r="D13" s="112">
        <v>76440.400000000009</v>
      </c>
      <c r="E13" s="108">
        <f t="shared" si="0"/>
        <v>76440.400000000009</v>
      </c>
    </row>
    <row r="14" spans="1:5" ht="15.75">
      <c r="A14" s="543"/>
      <c r="B14" s="109" t="s">
        <v>14</v>
      </c>
      <c r="C14" s="110">
        <v>23254.13</v>
      </c>
      <c r="D14" s="107">
        <v>0</v>
      </c>
      <c r="E14" s="108">
        <f t="shared" si="0"/>
        <v>23254.13</v>
      </c>
    </row>
    <row r="15" spans="1:5" ht="15.75">
      <c r="A15" s="544"/>
      <c r="B15" s="111" t="s">
        <v>346</v>
      </c>
      <c r="C15" s="110">
        <v>0</v>
      </c>
      <c r="D15" s="112">
        <v>9647.83</v>
      </c>
      <c r="E15" s="108">
        <f t="shared" si="0"/>
        <v>9647.83</v>
      </c>
    </row>
    <row r="16" spans="1:5" ht="15.75">
      <c r="A16" s="543"/>
      <c r="B16" s="109" t="s">
        <v>15</v>
      </c>
      <c r="C16" s="110">
        <v>5074.28</v>
      </c>
      <c r="D16" s="107">
        <v>644.40906039102674</v>
      </c>
      <c r="E16" s="108">
        <f t="shared" si="0"/>
        <v>5718.6890603910269</v>
      </c>
    </row>
    <row r="17" spans="1:5" ht="15.75">
      <c r="A17" s="544"/>
      <c r="B17" s="111" t="s">
        <v>347</v>
      </c>
      <c r="C17" s="110">
        <v>0</v>
      </c>
      <c r="D17" s="112">
        <v>6326.11</v>
      </c>
      <c r="E17" s="108">
        <f t="shared" si="0"/>
        <v>6326.11</v>
      </c>
    </row>
    <row r="18" spans="1:5" ht="15.75">
      <c r="A18" s="543"/>
      <c r="B18" s="109" t="s">
        <v>16</v>
      </c>
      <c r="C18" s="110">
        <v>1057.8800000000001</v>
      </c>
      <c r="D18" s="107">
        <v>5731.1308502397824</v>
      </c>
      <c r="E18" s="108">
        <f t="shared" si="0"/>
        <v>6789.0108502397825</v>
      </c>
    </row>
    <row r="19" spans="1:5" ht="15.75">
      <c r="A19" s="544"/>
      <c r="B19" s="109" t="s">
        <v>17</v>
      </c>
      <c r="C19" s="110">
        <v>5670.65</v>
      </c>
      <c r="D19" s="107">
        <v>0</v>
      </c>
      <c r="E19" s="108">
        <f t="shared" si="0"/>
        <v>5670.65</v>
      </c>
    </row>
    <row r="20" spans="1:5" ht="15.75">
      <c r="A20" s="544"/>
      <c r="B20" s="111" t="s">
        <v>348</v>
      </c>
      <c r="C20" s="110">
        <v>0</v>
      </c>
      <c r="D20" s="112">
        <v>15019.380000000001</v>
      </c>
      <c r="E20" s="108">
        <f t="shared" si="0"/>
        <v>15019.380000000001</v>
      </c>
    </row>
    <row r="21" spans="1:5" ht="15.75">
      <c r="A21" s="543"/>
      <c r="B21" s="111" t="s">
        <v>349</v>
      </c>
      <c r="C21" s="110">
        <v>0</v>
      </c>
      <c r="D21" s="112">
        <v>4321.34</v>
      </c>
      <c r="E21" s="108">
        <f t="shared" si="0"/>
        <v>4321.34</v>
      </c>
    </row>
    <row r="22" spans="1:5" ht="15.75">
      <c r="A22" s="543"/>
      <c r="B22" s="109" t="s">
        <v>18</v>
      </c>
      <c r="C22" s="110">
        <v>1268.06</v>
      </c>
      <c r="D22" s="107">
        <v>0</v>
      </c>
      <c r="E22" s="108">
        <f t="shared" si="0"/>
        <v>1268.06</v>
      </c>
    </row>
    <row r="23" spans="1:5" ht="15.75">
      <c r="A23" s="543"/>
      <c r="B23" s="109" t="s">
        <v>19</v>
      </c>
      <c r="C23" s="110">
        <v>24512.38</v>
      </c>
      <c r="D23" s="107">
        <v>711.03503430678893</v>
      </c>
      <c r="E23" s="108">
        <f t="shared" si="0"/>
        <v>25223.415034306789</v>
      </c>
    </row>
    <row r="24" spans="1:5" ht="15.75">
      <c r="A24" s="545" t="s">
        <v>20</v>
      </c>
      <c r="B24" s="545"/>
      <c r="C24" s="98">
        <v>108923.5</v>
      </c>
      <c r="D24" s="98">
        <v>138831.86788697532</v>
      </c>
      <c r="E24" s="98">
        <f t="shared" si="0"/>
        <v>247755.36788697532</v>
      </c>
    </row>
    <row r="25" spans="1:5" s="117" customFormat="1" ht="15.75">
      <c r="A25" s="543" t="s">
        <v>21</v>
      </c>
      <c r="B25" s="121" t="s">
        <v>22</v>
      </c>
      <c r="C25" s="116">
        <v>64816.040000000008</v>
      </c>
      <c r="D25" s="119">
        <v>0</v>
      </c>
      <c r="E25" s="120">
        <f t="shared" si="0"/>
        <v>64816.040000000008</v>
      </c>
    </row>
    <row r="26" spans="1:5" ht="15.75">
      <c r="A26" s="543"/>
      <c r="B26" s="127" t="s">
        <v>350</v>
      </c>
      <c r="C26" s="128"/>
      <c r="D26" s="112">
        <v>101176.71999999999</v>
      </c>
      <c r="E26" s="107">
        <f t="shared" si="0"/>
        <v>101176.71999999999</v>
      </c>
    </row>
    <row r="27" spans="1:5" ht="15.75">
      <c r="A27" s="543"/>
      <c r="B27" s="121" t="s">
        <v>23</v>
      </c>
      <c r="C27" s="110">
        <v>54655</v>
      </c>
      <c r="D27" s="107">
        <v>0</v>
      </c>
      <c r="E27" s="108">
        <f t="shared" si="0"/>
        <v>54655</v>
      </c>
    </row>
    <row r="28" spans="1:5" ht="15.75">
      <c r="A28" s="543"/>
      <c r="B28" s="122" t="s">
        <v>351</v>
      </c>
      <c r="C28" s="110"/>
      <c r="D28" s="112">
        <v>57589.419999999984</v>
      </c>
      <c r="E28" s="108">
        <f t="shared" si="0"/>
        <v>57589.419999999984</v>
      </c>
    </row>
    <row r="29" spans="1:5" ht="15.75">
      <c r="A29" s="543"/>
      <c r="B29" s="121" t="s">
        <v>24</v>
      </c>
      <c r="C29" s="110">
        <v>1565.46</v>
      </c>
      <c r="D29" s="107">
        <v>1277.9997102522946</v>
      </c>
      <c r="E29" s="108">
        <f t="shared" si="0"/>
        <v>2843.4597102522948</v>
      </c>
    </row>
    <row r="30" spans="1:5" ht="15.75">
      <c r="A30" s="543"/>
      <c r="B30" s="121" t="s">
        <v>25</v>
      </c>
      <c r="C30" s="110">
        <v>7342.9</v>
      </c>
      <c r="D30" s="107">
        <v>5414.4215333000393</v>
      </c>
      <c r="E30" s="108">
        <f t="shared" si="0"/>
        <v>12757.321533300039</v>
      </c>
    </row>
    <row r="31" spans="1:5" ht="15.75">
      <c r="A31" s="544"/>
      <c r="B31" s="121" t="s">
        <v>26</v>
      </c>
      <c r="C31" s="110">
        <v>76701.279999999999</v>
      </c>
      <c r="D31" s="107">
        <v>238.65590293711102</v>
      </c>
      <c r="E31" s="108">
        <f t="shared" si="0"/>
        <v>76939.935902937112</v>
      </c>
    </row>
    <row r="32" spans="1:5" ht="15.75">
      <c r="A32" s="544"/>
      <c r="B32" s="121" t="s">
        <v>27</v>
      </c>
      <c r="C32" s="110">
        <v>4348.05</v>
      </c>
      <c r="D32" s="107">
        <v>2790.5083435566357</v>
      </c>
      <c r="E32" s="108">
        <f t="shared" si="0"/>
        <v>7138.5583435566359</v>
      </c>
    </row>
    <row r="33" spans="1:5" ht="15.75">
      <c r="A33" s="544"/>
      <c r="B33" s="122" t="s">
        <v>352</v>
      </c>
      <c r="C33" s="110"/>
      <c r="D33" s="112">
        <v>227991.45000000013</v>
      </c>
      <c r="E33" s="108">
        <f t="shared" si="0"/>
        <v>227991.45000000013</v>
      </c>
    </row>
    <row r="34" spans="1:5" ht="15.75">
      <c r="A34" s="543"/>
      <c r="B34" s="121" t="s">
        <v>28</v>
      </c>
      <c r="C34" s="110">
        <v>4158.2999999999993</v>
      </c>
      <c r="D34" s="107">
        <v>3307.3838252401606</v>
      </c>
      <c r="E34" s="108">
        <f t="shared" si="0"/>
        <v>7465.6838252401594</v>
      </c>
    </row>
    <row r="35" spans="1:5" ht="15.75">
      <c r="A35" s="543"/>
      <c r="B35" s="121" t="s">
        <v>29</v>
      </c>
      <c r="C35" s="110">
        <v>8473.15</v>
      </c>
      <c r="D35" s="107">
        <v>1054.485862792375</v>
      </c>
      <c r="E35" s="108">
        <f t="shared" si="0"/>
        <v>9527.6358627923746</v>
      </c>
    </row>
    <row r="36" spans="1:5" ht="15.75">
      <c r="A36" s="543"/>
      <c r="B36" s="121" t="s">
        <v>30</v>
      </c>
      <c r="C36" s="110">
        <v>21217.809999999998</v>
      </c>
      <c r="D36" s="107">
        <v>931.40610328878927</v>
      </c>
      <c r="E36" s="108">
        <f t="shared" si="0"/>
        <v>22149.216103288785</v>
      </c>
    </row>
    <row r="37" spans="1:5" ht="15.75">
      <c r="A37" s="545" t="s">
        <v>31</v>
      </c>
      <c r="B37" s="545"/>
      <c r="C37" s="98">
        <v>243277.98999999996</v>
      </c>
      <c r="D37" s="98">
        <v>401772.45128136745</v>
      </c>
      <c r="E37" s="98">
        <f t="shared" si="0"/>
        <v>645050.44128136744</v>
      </c>
    </row>
    <row r="38" spans="1:5" ht="15.75">
      <c r="A38" s="543" t="s">
        <v>32</v>
      </c>
      <c r="B38" s="109" t="s">
        <v>33</v>
      </c>
      <c r="C38" s="110">
        <v>2239.9</v>
      </c>
      <c r="D38" s="107">
        <v>0</v>
      </c>
      <c r="E38" s="108">
        <f t="shared" si="0"/>
        <v>2239.9</v>
      </c>
    </row>
    <row r="39" spans="1:5" ht="15.75">
      <c r="A39" s="543"/>
      <c r="B39" s="109" t="s">
        <v>34</v>
      </c>
      <c r="C39" s="110">
        <v>20121.64</v>
      </c>
      <c r="D39" s="123">
        <v>12455.644697095478</v>
      </c>
      <c r="E39" s="108">
        <f t="shared" si="0"/>
        <v>32577.284697095478</v>
      </c>
    </row>
    <row r="40" spans="1:5" ht="15.75">
      <c r="A40" s="543"/>
      <c r="B40" s="109" t="s">
        <v>35</v>
      </c>
      <c r="C40" s="110">
        <v>2428.7200000000003</v>
      </c>
      <c r="D40" s="107">
        <v>0</v>
      </c>
      <c r="E40" s="108">
        <f t="shared" si="0"/>
        <v>2428.7200000000003</v>
      </c>
    </row>
    <row r="41" spans="1:5" ht="15.75">
      <c r="A41" s="543"/>
      <c r="B41" s="109" t="s">
        <v>36</v>
      </c>
      <c r="C41" s="110">
        <v>37729.94</v>
      </c>
      <c r="D41" s="107">
        <v>0</v>
      </c>
      <c r="E41" s="108">
        <f t="shared" si="0"/>
        <v>37729.94</v>
      </c>
    </row>
    <row r="42" spans="1:5" ht="15.75">
      <c r="A42" s="544"/>
      <c r="B42" s="109" t="s">
        <v>37</v>
      </c>
      <c r="C42" s="110">
        <v>674.44</v>
      </c>
      <c r="D42" s="107">
        <v>0</v>
      </c>
      <c r="E42" s="108">
        <f t="shared" si="0"/>
        <v>674.44</v>
      </c>
    </row>
    <row r="43" spans="1:5" ht="15.75">
      <c r="A43" s="544"/>
      <c r="B43" s="109" t="s">
        <v>38</v>
      </c>
      <c r="C43" s="110">
        <v>5728.7</v>
      </c>
      <c r="D43" s="107">
        <v>0</v>
      </c>
      <c r="E43" s="108">
        <f t="shared" si="0"/>
        <v>5728.7</v>
      </c>
    </row>
    <row r="44" spans="1:5" ht="15.75">
      <c r="A44" s="544"/>
      <c r="B44" s="111" t="s">
        <v>353</v>
      </c>
      <c r="C44" s="110"/>
      <c r="D44" s="112">
        <v>3839.8900000000003</v>
      </c>
      <c r="E44" s="108">
        <f t="shared" si="0"/>
        <v>3839.8900000000003</v>
      </c>
    </row>
    <row r="45" spans="1:5" ht="15.75">
      <c r="A45" s="543"/>
      <c r="B45" s="109" t="s">
        <v>39</v>
      </c>
      <c r="C45" s="110">
        <v>2023.3200000000002</v>
      </c>
      <c r="D45" s="107">
        <v>0</v>
      </c>
      <c r="E45" s="108">
        <f t="shared" si="0"/>
        <v>2023.3200000000002</v>
      </c>
    </row>
    <row r="46" spans="1:5" ht="15.75">
      <c r="A46" s="543"/>
      <c r="B46" s="109" t="s">
        <v>40</v>
      </c>
      <c r="C46" s="110">
        <v>10308.439999999999</v>
      </c>
      <c r="D46" s="107">
        <v>0</v>
      </c>
      <c r="E46" s="108">
        <f t="shared" si="0"/>
        <v>10308.439999999999</v>
      </c>
    </row>
    <row r="47" spans="1:5" ht="15.75">
      <c r="A47" s="543"/>
      <c r="B47" s="109" t="s">
        <v>41</v>
      </c>
      <c r="C47" s="110">
        <v>4783.76</v>
      </c>
      <c r="D47" s="107">
        <v>0</v>
      </c>
      <c r="E47" s="108">
        <f t="shared" si="0"/>
        <v>4783.76</v>
      </c>
    </row>
    <row r="48" spans="1:5" ht="15.75">
      <c r="A48" s="543"/>
      <c r="B48" s="111" t="s">
        <v>354</v>
      </c>
      <c r="C48" s="110"/>
      <c r="D48" s="112">
        <v>4873</v>
      </c>
      <c r="E48" s="108">
        <f t="shared" si="0"/>
        <v>4873</v>
      </c>
    </row>
    <row r="49" spans="1:5" ht="15.75">
      <c r="A49" s="543"/>
      <c r="B49" s="109" t="s">
        <v>42</v>
      </c>
      <c r="C49" s="110">
        <v>3882.34</v>
      </c>
      <c r="D49" s="107">
        <v>0</v>
      </c>
      <c r="E49" s="108">
        <f t="shared" si="0"/>
        <v>3882.34</v>
      </c>
    </row>
    <row r="50" spans="1:5" ht="15.75">
      <c r="A50" s="543"/>
      <c r="B50" s="111" t="s">
        <v>355</v>
      </c>
      <c r="C50" s="110"/>
      <c r="D50" s="112">
        <v>2863.1400000000003</v>
      </c>
      <c r="E50" s="108">
        <f t="shared" si="0"/>
        <v>2863.1400000000003</v>
      </c>
    </row>
    <row r="51" spans="1:5" ht="15.75">
      <c r="A51" s="543"/>
      <c r="B51" s="109" t="s">
        <v>43</v>
      </c>
      <c r="C51" s="110">
        <v>4521.8899999999994</v>
      </c>
      <c r="D51" s="107">
        <v>0</v>
      </c>
      <c r="E51" s="108">
        <f t="shared" si="0"/>
        <v>4521.8899999999994</v>
      </c>
    </row>
    <row r="52" spans="1:5" ht="15.75">
      <c r="A52" s="543"/>
      <c r="B52" s="109" t="s">
        <v>44</v>
      </c>
      <c r="C52" s="110">
        <v>9037.52</v>
      </c>
      <c r="D52" s="107">
        <v>0</v>
      </c>
      <c r="E52" s="108">
        <f t="shared" si="0"/>
        <v>9037.52</v>
      </c>
    </row>
    <row r="53" spans="1:5" ht="15.75">
      <c r="A53" s="543"/>
      <c r="B53" s="109" t="s">
        <v>45</v>
      </c>
      <c r="C53" s="110">
        <v>674.44</v>
      </c>
      <c r="D53" s="107">
        <v>0</v>
      </c>
      <c r="E53" s="108">
        <f t="shared" si="0"/>
        <v>674.44</v>
      </c>
    </row>
    <row r="54" spans="1:5" ht="15.75">
      <c r="A54" s="543"/>
      <c r="B54" s="109" t="s">
        <v>46</v>
      </c>
      <c r="C54" s="110">
        <v>891.02</v>
      </c>
      <c r="D54" s="107">
        <v>0</v>
      </c>
      <c r="E54" s="108">
        <f t="shared" si="0"/>
        <v>891.02</v>
      </c>
    </row>
    <row r="55" spans="1:5" ht="15.75">
      <c r="A55" s="545" t="s">
        <v>47</v>
      </c>
      <c r="B55" s="545"/>
      <c r="C55" s="98">
        <v>105046.07000000002</v>
      </c>
      <c r="D55" s="98">
        <v>24031.674697095477</v>
      </c>
      <c r="E55" s="98">
        <f t="shared" si="0"/>
        <v>129077.74469709551</v>
      </c>
    </row>
    <row r="56" spans="1:5" ht="15.75">
      <c r="A56" s="543" t="s">
        <v>48</v>
      </c>
      <c r="B56" s="109" t="s">
        <v>49</v>
      </c>
      <c r="C56" s="110">
        <v>63881.110000000015</v>
      </c>
      <c r="D56" s="107">
        <v>168237.14399001026</v>
      </c>
      <c r="E56" s="108">
        <f t="shared" si="0"/>
        <v>232118.25399001027</v>
      </c>
    </row>
    <row r="57" spans="1:5" ht="15.75">
      <c r="A57" s="544"/>
      <c r="B57" s="111" t="s">
        <v>356</v>
      </c>
      <c r="C57" s="110"/>
      <c r="D57" s="112">
        <v>7706.07</v>
      </c>
      <c r="E57" s="108">
        <f t="shared" si="0"/>
        <v>7706.07</v>
      </c>
    </row>
    <row r="58" spans="1:5" ht="15.75">
      <c r="A58" s="544"/>
      <c r="B58" s="111" t="s">
        <v>357</v>
      </c>
      <c r="C58" s="110"/>
      <c r="D58" s="112">
        <v>45951.660000000011</v>
      </c>
      <c r="E58" s="108">
        <f t="shared" si="0"/>
        <v>45951.660000000011</v>
      </c>
    </row>
    <row r="59" spans="1:5" ht="15.75">
      <c r="A59" s="544"/>
      <c r="B59" s="109" t="s">
        <v>50</v>
      </c>
      <c r="C59" s="110">
        <v>109518.23999999999</v>
      </c>
      <c r="D59" s="107">
        <v>90401.08845213789</v>
      </c>
      <c r="E59" s="108">
        <f t="shared" si="0"/>
        <v>199919.32845213788</v>
      </c>
    </row>
    <row r="60" spans="1:5" ht="15.75">
      <c r="A60" s="543"/>
      <c r="B60" s="111" t="s">
        <v>358</v>
      </c>
      <c r="C60" s="110"/>
      <c r="D60" s="112">
        <v>3932.84</v>
      </c>
      <c r="E60" s="108">
        <f t="shared" si="0"/>
        <v>3932.84</v>
      </c>
    </row>
    <row r="61" spans="1:5" ht="15.75">
      <c r="A61" s="545" t="s">
        <v>51</v>
      </c>
      <c r="B61" s="545"/>
      <c r="C61" s="98">
        <v>173399.35</v>
      </c>
      <c r="D61" s="98">
        <v>316228.80244214815</v>
      </c>
      <c r="E61" s="98">
        <f t="shared" si="0"/>
        <v>489628.15244214819</v>
      </c>
    </row>
    <row r="62" spans="1:5" ht="15.75">
      <c r="A62" s="543" t="s">
        <v>52</v>
      </c>
      <c r="B62" s="109" t="s">
        <v>53</v>
      </c>
      <c r="C62" s="110">
        <v>2554.06</v>
      </c>
      <c r="D62" s="107">
        <v>0</v>
      </c>
      <c r="E62" s="108">
        <f t="shared" si="0"/>
        <v>2554.06</v>
      </c>
    </row>
    <row r="63" spans="1:5" ht="15.75">
      <c r="A63" s="543"/>
      <c r="B63" s="109" t="s">
        <v>54</v>
      </c>
      <c r="C63" s="110">
        <v>7670.82</v>
      </c>
      <c r="D63" s="107">
        <v>0</v>
      </c>
      <c r="E63" s="108">
        <f t="shared" si="0"/>
        <v>7670.82</v>
      </c>
    </row>
    <row r="64" spans="1:5" ht="15.75">
      <c r="A64" s="543"/>
      <c r="B64" s="109" t="s">
        <v>55</v>
      </c>
      <c r="C64" s="110">
        <v>29102.36</v>
      </c>
      <c r="D64" s="107">
        <v>60278.472610161494</v>
      </c>
      <c r="E64" s="108">
        <f t="shared" si="0"/>
        <v>89380.832610161495</v>
      </c>
    </row>
    <row r="65" spans="1:5" ht="15.75">
      <c r="A65" s="543"/>
      <c r="B65" s="109" t="s">
        <v>56</v>
      </c>
      <c r="C65" s="110">
        <v>25915.490000000005</v>
      </c>
      <c r="D65" s="107">
        <v>4675.4873663808366</v>
      </c>
      <c r="E65" s="108">
        <f t="shared" si="0"/>
        <v>30590.977366380841</v>
      </c>
    </row>
    <row r="66" spans="1:5" ht="15.75">
      <c r="A66" s="544"/>
      <c r="B66" s="111" t="s">
        <v>359</v>
      </c>
      <c r="C66" s="110"/>
      <c r="D66" s="112">
        <v>8586.2000000000007</v>
      </c>
      <c r="E66" s="108">
        <f t="shared" si="0"/>
        <v>8586.2000000000007</v>
      </c>
    </row>
    <row r="67" spans="1:5" ht="15.75">
      <c r="A67" s="543"/>
      <c r="B67" s="109" t="s">
        <v>57</v>
      </c>
      <c r="C67" s="110">
        <v>1189.3600000000001</v>
      </c>
      <c r="D67" s="107">
        <v>0</v>
      </c>
      <c r="E67" s="108">
        <f t="shared" si="0"/>
        <v>1189.3600000000001</v>
      </c>
    </row>
    <row r="68" spans="1:5" ht="15.75">
      <c r="A68" s="543"/>
      <c r="B68" s="109" t="s">
        <v>58</v>
      </c>
      <c r="C68" s="110">
        <v>2535.4700000000003</v>
      </c>
      <c r="D68" s="107">
        <v>404.46071305027448</v>
      </c>
      <c r="E68" s="108">
        <f t="shared" si="0"/>
        <v>2939.9307130502748</v>
      </c>
    </row>
    <row r="69" spans="1:5" ht="15.75">
      <c r="A69" s="545" t="s">
        <v>59</v>
      </c>
      <c r="B69" s="545"/>
      <c r="C69" s="98">
        <v>68967.56</v>
      </c>
      <c r="D69" s="98">
        <v>73944.620689592601</v>
      </c>
      <c r="E69" s="98">
        <f t="shared" si="0"/>
        <v>142912.18068959261</v>
      </c>
    </row>
    <row r="70" spans="1:5" ht="15.75">
      <c r="A70" s="543" t="s">
        <v>60</v>
      </c>
      <c r="B70" s="111" t="s">
        <v>360</v>
      </c>
      <c r="C70" s="110"/>
      <c r="D70" s="112">
        <v>14942</v>
      </c>
      <c r="E70" s="108">
        <f t="shared" si="0"/>
        <v>14942</v>
      </c>
    </row>
    <row r="71" spans="1:5" ht="15.75">
      <c r="A71" s="543"/>
      <c r="B71" s="109" t="s">
        <v>61</v>
      </c>
      <c r="C71" s="110">
        <v>44846.210000000006</v>
      </c>
      <c r="D71" s="107">
        <v>20949.301074828883</v>
      </c>
      <c r="E71" s="108">
        <f t="shared" si="0"/>
        <v>65795.511074828886</v>
      </c>
    </row>
    <row r="72" spans="1:5" ht="15.75">
      <c r="A72" s="543"/>
      <c r="B72" s="111" t="s">
        <v>361</v>
      </c>
      <c r="C72" s="110"/>
      <c r="D72" s="112">
        <v>8669.15</v>
      </c>
      <c r="E72" s="108">
        <f t="shared" si="0"/>
        <v>8669.15</v>
      </c>
    </row>
    <row r="73" spans="1:5" ht="15.75">
      <c r="A73" s="543"/>
      <c r="B73" s="109" t="s">
        <v>62</v>
      </c>
      <c r="C73" s="110">
        <v>37963.410000000003</v>
      </c>
      <c r="D73" s="107">
        <v>0</v>
      </c>
      <c r="E73" s="108">
        <f t="shared" si="0"/>
        <v>37963.410000000003</v>
      </c>
    </row>
    <row r="74" spans="1:5" ht="15.75">
      <c r="A74" s="543"/>
      <c r="B74" s="111" t="s">
        <v>362</v>
      </c>
      <c r="C74" s="110"/>
      <c r="D74" s="112">
        <v>22213.250000000004</v>
      </c>
      <c r="E74" s="108">
        <f t="shared" ref="E74:E137" si="1">D74+C74</f>
        <v>22213.250000000004</v>
      </c>
    </row>
    <row r="75" spans="1:5" ht="15.75">
      <c r="A75" s="543"/>
      <c r="B75" s="109" t="s">
        <v>63</v>
      </c>
      <c r="C75" s="110">
        <v>643</v>
      </c>
      <c r="D75" s="107">
        <v>293.7661042348185</v>
      </c>
      <c r="E75" s="108">
        <f t="shared" si="1"/>
        <v>936.7661042348185</v>
      </c>
    </row>
    <row r="76" spans="1:5" ht="15.75">
      <c r="A76" s="544"/>
      <c r="B76" s="109" t="s">
        <v>64</v>
      </c>
      <c r="C76" s="110">
        <v>75987.899999999994</v>
      </c>
      <c r="D76" s="107">
        <v>7123.1399637672303</v>
      </c>
      <c r="E76" s="108">
        <f t="shared" si="1"/>
        <v>83111.039963767224</v>
      </c>
    </row>
    <row r="77" spans="1:5" ht="15.75">
      <c r="A77" s="544"/>
      <c r="B77" s="109" t="s">
        <v>65</v>
      </c>
      <c r="C77" s="110">
        <v>10536.600000000002</v>
      </c>
      <c r="D77" s="107">
        <v>6550.5266549065309</v>
      </c>
      <c r="E77" s="108">
        <f t="shared" si="1"/>
        <v>17087.126654906533</v>
      </c>
    </row>
    <row r="78" spans="1:5" ht="15.75">
      <c r="A78" s="544"/>
      <c r="B78" s="109" t="s">
        <v>66</v>
      </c>
      <c r="C78" s="110">
        <v>3698.24</v>
      </c>
      <c r="D78" s="107">
        <v>1887.0153201220248</v>
      </c>
      <c r="E78" s="108">
        <f t="shared" si="1"/>
        <v>5585.2553201220244</v>
      </c>
    </row>
    <row r="79" spans="1:5" ht="15.75">
      <c r="A79" s="544"/>
      <c r="B79" s="111" t="s">
        <v>363</v>
      </c>
      <c r="C79" s="110"/>
      <c r="D79" s="112">
        <v>7682.4399999999987</v>
      </c>
      <c r="E79" s="108">
        <f t="shared" si="1"/>
        <v>7682.4399999999987</v>
      </c>
    </row>
    <row r="80" spans="1:5" ht="15.75">
      <c r="A80" s="544"/>
      <c r="B80" s="109" t="s">
        <v>67</v>
      </c>
      <c r="C80" s="110">
        <v>438.24</v>
      </c>
      <c r="D80" s="107">
        <v>12099.938892178245</v>
      </c>
      <c r="E80" s="108">
        <f t="shared" si="1"/>
        <v>12538.178892178244</v>
      </c>
    </row>
    <row r="81" spans="1:5" ht="15.75">
      <c r="A81" s="543"/>
      <c r="B81" s="109" t="s">
        <v>68</v>
      </c>
      <c r="C81" s="110">
        <v>15539.619999999999</v>
      </c>
      <c r="D81" s="107">
        <v>10722.318683072628</v>
      </c>
      <c r="E81" s="108">
        <f t="shared" si="1"/>
        <v>26261.938683072629</v>
      </c>
    </row>
    <row r="82" spans="1:5" ht="15.75">
      <c r="A82" s="543"/>
      <c r="B82" s="109" t="s">
        <v>69</v>
      </c>
      <c r="C82" s="110">
        <v>643</v>
      </c>
      <c r="D82" s="107">
        <v>0</v>
      </c>
      <c r="E82" s="108">
        <f t="shared" si="1"/>
        <v>643</v>
      </c>
    </row>
    <row r="83" spans="1:5" ht="15.75">
      <c r="A83" s="543"/>
      <c r="B83" s="111" t="s">
        <v>364</v>
      </c>
      <c r="C83" s="110"/>
      <c r="D83" s="112">
        <v>631.88</v>
      </c>
      <c r="E83" s="108">
        <f t="shared" si="1"/>
        <v>631.88</v>
      </c>
    </row>
    <row r="84" spans="1:5" ht="15.75">
      <c r="A84" s="543"/>
      <c r="B84" s="109" t="s">
        <v>70</v>
      </c>
      <c r="C84" s="110">
        <v>7401.4799999999987</v>
      </c>
      <c r="D84" s="107">
        <v>0</v>
      </c>
      <c r="E84" s="108">
        <f t="shared" si="1"/>
        <v>7401.4799999999987</v>
      </c>
    </row>
    <row r="85" spans="1:5" ht="15.75">
      <c r="A85" s="543"/>
      <c r="B85" s="109" t="s">
        <v>71</v>
      </c>
      <c r="C85" s="110">
        <v>42484.47</v>
      </c>
      <c r="D85" s="107">
        <v>0</v>
      </c>
      <c r="E85" s="108">
        <f t="shared" si="1"/>
        <v>42484.47</v>
      </c>
    </row>
    <row r="86" spans="1:5" ht="15.75">
      <c r="A86" s="543"/>
      <c r="B86" s="109" t="s">
        <v>72</v>
      </c>
      <c r="C86" s="110">
        <v>6498.83</v>
      </c>
      <c r="D86" s="107">
        <v>3669.3286963073474</v>
      </c>
      <c r="E86" s="108">
        <f t="shared" si="1"/>
        <v>10168.158696307348</v>
      </c>
    </row>
    <row r="87" spans="1:5" ht="15.75">
      <c r="A87" s="543"/>
      <c r="B87" s="109" t="s">
        <v>73</v>
      </c>
      <c r="C87" s="110">
        <v>2778.35</v>
      </c>
      <c r="D87" s="107">
        <v>34465.489386723741</v>
      </c>
      <c r="E87" s="108">
        <f t="shared" si="1"/>
        <v>37243.839386723739</v>
      </c>
    </row>
    <row r="88" spans="1:5" ht="15.75">
      <c r="A88" s="543"/>
      <c r="B88" s="109" t="s">
        <v>74</v>
      </c>
      <c r="C88" s="110">
        <v>25763.17</v>
      </c>
      <c r="D88" s="107">
        <v>0</v>
      </c>
      <c r="E88" s="108">
        <f t="shared" si="1"/>
        <v>25763.17</v>
      </c>
    </row>
    <row r="89" spans="1:5" ht="15.75">
      <c r="A89" s="543"/>
      <c r="B89" s="109" t="s">
        <v>75</v>
      </c>
      <c r="C89" s="110">
        <v>19723.13</v>
      </c>
      <c r="D89" s="107">
        <v>12700.177037896628</v>
      </c>
      <c r="E89" s="108">
        <f t="shared" si="1"/>
        <v>32423.307037896629</v>
      </c>
    </row>
    <row r="90" spans="1:5" ht="15.75">
      <c r="A90" s="543"/>
      <c r="B90" s="109" t="s">
        <v>76</v>
      </c>
      <c r="C90" s="110">
        <v>10398.509999999998</v>
      </c>
      <c r="D90" s="107">
        <v>1151.0426175377847</v>
      </c>
      <c r="E90" s="108">
        <f t="shared" si="1"/>
        <v>11549.552617537784</v>
      </c>
    </row>
    <row r="91" spans="1:5" ht="15.75">
      <c r="A91" s="543"/>
      <c r="B91" s="109" t="s">
        <v>77</v>
      </c>
      <c r="C91" s="110">
        <v>35460.089999999989</v>
      </c>
      <c r="D91" s="107">
        <v>157.61313011598429</v>
      </c>
      <c r="E91" s="108">
        <f t="shared" si="1"/>
        <v>35617.703130115973</v>
      </c>
    </row>
    <row r="92" spans="1:5" ht="15.75">
      <c r="A92" s="543"/>
      <c r="B92" s="109" t="s">
        <v>78</v>
      </c>
      <c r="C92" s="110">
        <v>16307.76</v>
      </c>
      <c r="D92" s="107">
        <v>1900.683617052619</v>
      </c>
      <c r="E92" s="108">
        <f t="shared" si="1"/>
        <v>18208.443617052621</v>
      </c>
    </row>
    <row r="93" spans="1:5" ht="15.75">
      <c r="A93" s="545" t="s">
        <v>79</v>
      </c>
      <c r="B93" s="545"/>
      <c r="C93" s="98">
        <v>357112.01</v>
      </c>
      <c r="D93" s="98">
        <v>167809.06117874448</v>
      </c>
      <c r="E93" s="98">
        <f t="shared" si="1"/>
        <v>524921.07117874455</v>
      </c>
    </row>
    <row r="94" spans="1:5" ht="15.75">
      <c r="A94" s="543" t="s">
        <v>80</v>
      </c>
      <c r="B94" s="109" t="s">
        <v>81</v>
      </c>
      <c r="C94" s="110">
        <v>98.44</v>
      </c>
      <c r="D94" s="107">
        <v>0</v>
      </c>
      <c r="E94" s="108">
        <f t="shared" si="1"/>
        <v>98.44</v>
      </c>
    </row>
    <row r="95" spans="1:5" ht="15.75">
      <c r="A95" s="543"/>
      <c r="B95" s="111" t="s">
        <v>365</v>
      </c>
      <c r="C95" s="110"/>
      <c r="D95" s="112">
        <v>110830.44000000002</v>
      </c>
      <c r="E95" s="108">
        <f t="shared" si="1"/>
        <v>110830.44000000002</v>
      </c>
    </row>
    <row r="96" spans="1:5" ht="15.75">
      <c r="A96" s="543"/>
      <c r="B96" s="109" t="s">
        <v>82</v>
      </c>
      <c r="C96" s="110">
        <v>14126.309999999998</v>
      </c>
      <c r="D96" s="107">
        <v>2394.4252737270854</v>
      </c>
      <c r="E96" s="108">
        <f t="shared" si="1"/>
        <v>16520.735273727085</v>
      </c>
    </row>
    <row r="97" spans="1:5" ht="15.75">
      <c r="A97" s="543"/>
      <c r="B97" s="109" t="s">
        <v>83</v>
      </c>
      <c r="C97" s="110">
        <v>3239.34</v>
      </c>
      <c r="D97" s="107">
        <v>0</v>
      </c>
      <c r="E97" s="108">
        <f t="shared" si="1"/>
        <v>3239.34</v>
      </c>
    </row>
    <row r="98" spans="1:5" ht="15.75">
      <c r="A98" s="543"/>
      <c r="B98" s="111" t="s">
        <v>366</v>
      </c>
      <c r="C98" s="110"/>
      <c r="D98" s="112">
        <v>48881.709999999992</v>
      </c>
      <c r="E98" s="108">
        <f t="shared" si="1"/>
        <v>48881.709999999992</v>
      </c>
    </row>
    <row r="99" spans="1:5" ht="15.75">
      <c r="A99" s="544"/>
      <c r="B99" s="109" t="s">
        <v>84</v>
      </c>
      <c r="C99" s="110">
        <v>10266.18</v>
      </c>
      <c r="D99" s="107">
        <v>120.06715528214889</v>
      </c>
      <c r="E99" s="108">
        <f t="shared" si="1"/>
        <v>10386.24715528215</v>
      </c>
    </row>
    <row r="100" spans="1:5" ht="15.75">
      <c r="A100" s="544"/>
      <c r="B100" s="109" t="s">
        <v>85</v>
      </c>
      <c r="C100" s="110">
        <v>1391.54</v>
      </c>
      <c r="D100" s="107">
        <v>0</v>
      </c>
      <c r="E100" s="108">
        <f t="shared" si="1"/>
        <v>1391.54</v>
      </c>
    </row>
    <row r="101" spans="1:5" ht="15.75">
      <c r="A101" s="543"/>
      <c r="B101" s="109" t="s">
        <v>86</v>
      </c>
      <c r="C101" s="110">
        <v>61966.7</v>
      </c>
      <c r="D101" s="107">
        <v>0</v>
      </c>
      <c r="E101" s="108">
        <f t="shared" si="1"/>
        <v>61966.7</v>
      </c>
    </row>
    <row r="102" spans="1:5" ht="15.75">
      <c r="A102" s="543"/>
      <c r="B102" s="109" t="s">
        <v>87</v>
      </c>
      <c r="C102" s="110">
        <v>11505.390000000001</v>
      </c>
      <c r="D102" s="107">
        <v>19233.120870016937</v>
      </c>
      <c r="E102" s="108">
        <f t="shared" si="1"/>
        <v>30738.510870016937</v>
      </c>
    </row>
    <row r="103" spans="1:5" ht="15.75">
      <c r="A103" s="543"/>
      <c r="B103" s="109" t="s">
        <v>88</v>
      </c>
      <c r="C103" s="110">
        <v>46388.6</v>
      </c>
      <c r="D103" s="107">
        <v>24628.383542211199</v>
      </c>
      <c r="E103" s="108">
        <f t="shared" si="1"/>
        <v>71016.983542211194</v>
      </c>
    </row>
    <row r="104" spans="1:5" ht="15.75">
      <c r="A104" s="543"/>
      <c r="B104" s="109" t="s">
        <v>89</v>
      </c>
      <c r="C104" s="110">
        <v>24434</v>
      </c>
      <c r="D104" s="107">
        <v>0</v>
      </c>
      <c r="E104" s="108">
        <f t="shared" si="1"/>
        <v>24434</v>
      </c>
    </row>
    <row r="105" spans="1:5" ht="15.75">
      <c r="A105" s="543"/>
      <c r="B105" s="109" t="s">
        <v>90</v>
      </c>
      <c r="C105" s="110">
        <v>11574</v>
      </c>
      <c r="D105" s="107">
        <v>7537.2940098448144</v>
      </c>
      <c r="E105" s="108">
        <f t="shared" si="1"/>
        <v>19111.294009844816</v>
      </c>
    </row>
    <row r="106" spans="1:5" ht="15.75">
      <c r="A106" s="543"/>
      <c r="B106" s="109" t="s">
        <v>91</v>
      </c>
      <c r="C106" s="110">
        <v>4118.6499999999996</v>
      </c>
      <c r="D106" s="107">
        <v>0</v>
      </c>
      <c r="E106" s="108">
        <f t="shared" si="1"/>
        <v>4118.6499999999996</v>
      </c>
    </row>
    <row r="107" spans="1:5" ht="15.75">
      <c r="A107" s="543"/>
      <c r="B107" s="109" t="s">
        <v>92</v>
      </c>
      <c r="C107" s="110">
        <v>14908.400000000001</v>
      </c>
      <c r="D107" s="107">
        <v>10565.017041356086</v>
      </c>
      <c r="E107" s="108">
        <f t="shared" si="1"/>
        <v>25473.417041356086</v>
      </c>
    </row>
    <row r="108" spans="1:5" ht="15.75">
      <c r="A108" s="543"/>
      <c r="B108" s="109" t="s">
        <v>93</v>
      </c>
      <c r="C108" s="110">
        <v>3858</v>
      </c>
      <c r="D108" s="107">
        <v>7451.15584469854</v>
      </c>
      <c r="E108" s="108">
        <f t="shared" si="1"/>
        <v>11309.15584469854</v>
      </c>
    </row>
    <row r="109" spans="1:5" ht="15.75">
      <c r="A109" s="543"/>
      <c r="B109" s="109" t="s">
        <v>94</v>
      </c>
      <c r="C109" s="110">
        <v>1391.54</v>
      </c>
      <c r="D109" s="107">
        <v>1259.0733031759517</v>
      </c>
      <c r="E109" s="108">
        <f t="shared" si="1"/>
        <v>2650.6133031759518</v>
      </c>
    </row>
    <row r="110" spans="1:5" ht="15.75">
      <c r="A110" s="543"/>
      <c r="B110" s="109" t="s">
        <v>95</v>
      </c>
      <c r="C110" s="110">
        <v>24365.89</v>
      </c>
      <c r="D110" s="107">
        <v>9811.4847613885577</v>
      </c>
      <c r="E110" s="108">
        <f t="shared" si="1"/>
        <v>34177.374761388557</v>
      </c>
    </row>
    <row r="111" spans="1:5" ht="15.75">
      <c r="A111" s="545" t="s">
        <v>96</v>
      </c>
      <c r="B111" s="545"/>
      <c r="C111" s="98">
        <v>233632.98</v>
      </c>
      <c r="D111" s="98">
        <v>242712.17180170133</v>
      </c>
      <c r="E111" s="98">
        <f t="shared" si="1"/>
        <v>476345.15180170134</v>
      </c>
    </row>
    <row r="112" spans="1:5" ht="15.75">
      <c r="A112" s="543" t="s">
        <v>97</v>
      </c>
      <c r="B112" s="109" t="s">
        <v>98</v>
      </c>
      <c r="C112" s="110">
        <v>72839.860000000015</v>
      </c>
      <c r="D112" s="107">
        <v>0</v>
      </c>
      <c r="E112" s="108">
        <f t="shared" si="1"/>
        <v>72839.860000000015</v>
      </c>
    </row>
    <row r="113" spans="1:5" ht="15.75">
      <c r="A113" s="543"/>
      <c r="B113" s="109" t="s">
        <v>99</v>
      </c>
      <c r="C113" s="110">
        <v>21013.43</v>
      </c>
      <c r="D113" s="107">
        <v>0</v>
      </c>
      <c r="E113" s="108">
        <f t="shared" si="1"/>
        <v>21013.43</v>
      </c>
    </row>
    <row r="114" spans="1:5" ht="15.75">
      <c r="A114" s="544"/>
      <c r="B114" s="111" t="s">
        <v>367</v>
      </c>
      <c r="C114" s="110"/>
      <c r="D114" s="112">
        <v>81457.64</v>
      </c>
      <c r="E114" s="108">
        <f t="shared" si="1"/>
        <v>81457.64</v>
      </c>
    </row>
    <row r="115" spans="1:5" ht="15.75">
      <c r="A115" s="543"/>
      <c r="B115" s="109" t="s">
        <v>100</v>
      </c>
      <c r="C115" s="110">
        <v>82507.510000000009</v>
      </c>
      <c r="D115" s="107">
        <v>7732.7134633075993</v>
      </c>
      <c r="E115" s="108">
        <f t="shared" si="1"/>
        <v>90240.223463307615</v>
      </c>
    </row>
    <row r="116" spans="1:5" ht="15.75">
      <c r="A116" s="543"/>
      <c r="B116" s="109" t="s">
        <v>101</v>
      </c>
      <c r="C116" s="110">
        <v>4779.7</v>
      </c>
      <c r="D116" s="107">
        <v>0</v>
      </c>
      <c r="E116" s="108">
        <f t="shared" si="1"/>
        <v>4779.7</v>
      </c>
    </row>
    <row r="117" spans="1:5" ht="15.75">
      <c r="A117" s="543"/>
      <c r="B117" s="109" t="s">
        <v>102</v>
      </c>
      <c r="C117" s="110">
        <v>27391.64</v>
      </c>
      <c r="D117" s="107">
        <v>6528.0018594545845</v>
      </c>
      <c r="E117" s="108">
        <f t="shared" si="1"/>
        <v>33919.641859454583</v>
      </c>
    </row>
    <row r="118" spans="1:5" ht="15.75">
      <c r="A118" s="543"/>
      <c r="B118" s="109" t="s">
        <v>103</v>
      </c>
      <c r="C118" s="110">
        <v>63167.969999999987</v>
      </c>
      <c r="D118" s="107">
        <v>0</v>
      </c>
      <c r="E118" s="108">
        <f t="shared" si="1"/>
        <v>63167.969999999987</v>
      </c>
    </row>
    <row r="119" spans="1:5" ht="15.75">
      <c r="A119" s="543"/>
      <c r="B119" s="109" t="s">
        <v>104</v>
      </c>
      <c r="C119" s="110">
        <v>125538.47999999998</v>
      </c>
      <c r="D119" s="107">
        <v>4071.2045205503396</v>
      </c>
      <c r="E119" s="108">
        <f t="shared" si="1"/>
        <v>129609.68452055032</v>
      </c>
    </row>
    <row r="120" spans="1:5" ht="15.75">
      <c r="A120" s="543"/>
      <c r="B120" s="109" t="s">
        <v>105</v>
      </c>
      <c r="C120" s="110">
        <v>15274.54</v>
      </c>
      <c r="D120" s="107">
        <v>12518.328250672077</v>
      </c>
      <c r="E120" s="108">
        <f t="shared" si="1"/>
        <v>27792.86825067208</v>
      </c>
    </row>
    <row r="121" spans="1:5" ht="15.75">
      <c r="A121" s="545" t="s">
        <v>106</v>
      </c>
      <c r="B121" s="545"/>
      <c r="C121" s="98">
        <v>412513.12999999995</v>
      </c>
      <c r="D121" s="98">
        <v>112307.8880939846</v>
      </c>
      <c r="E121" s="98">
        <f t="shared" si="1"/>
        <v>524821.01809398457</v>
      </c>
    </row>
    <row r="122" spans="1:5" ht="15.75">
      <c r="A122" s="543" t="s">
        <v>107</v>
      </c>
      <c r="B122" s="109" t="s">
        <v>108</v>
      </c>
      <c r="C122" s="110">
        <v>28141.199999999997</v>
      </c>
      <c r="D122" s="107">
        <v>0</v>
      </c>
      <c r="E122" s="108">
        <f t="shared" si="1"/>
        <v>28141.199999999997</v>
      </c>
    </row>
    <row r="123" spans="1:5" ht="15.75">
      <c r="A123" s="544"/>
      <c r="B123" s="111" t="s">
        <v>368</v>
      </c>
      <c r="C123" s="110"/>
      <c r="D123" s="112">
        <v>104352.72000000003</v>
      </c>
      <c r="E123" s="108">
        <f t="shared" si="1"/>
        <v>104352.72000000003</v>
      </c>
    </row>
    <row r="124" spans="1:5" ht="15.75">
      <c r="A124" s="544"/>
      <c r="B124" s="109" t="s">
        <v>109</v>
      </c>
      <c r="C124" s="110">
        <v>51694.069999999992</v>
      </c>
      <c r="D124" s="107">
        <v>132657.30252975415</v>
      </c>
      <c r="E124" s="108">
        <f t="shared" si="1"/>
        <v>184351.37252975412</v>
      </c>
    </row>
    <row r="125" spans="1:5" ht="15.75">
      <c r="A125" s="544"/>
      <c r="B125" s="111" t="s">
        <v>369</v>
      </c>
      <c r="C125" s="110"/>
      <c r="D125" s="112">
        <v>49508.419999999991</v>
      </c>
      <c r="E125" s="108">
        <f t="shared" si="1"/>
        <v>49508.419999999991</v>
      </c>
    </row>
    <row r="126" spans="1:5" ht="15.75">
      <c r="A126" s="543"/>
      <c r="B126" s="111" t="s">
        <v>370</v>
      </c>
      <c r="C126" s="110"/>
      <c r="D126" s="112">
        <v>26747.720000000005</v>
      </c>
      <c r="E126" s="108">
        <f t="shared" si="1"/>
        <v>26747.720000000005</v>
      </c>
    </row>
    <row r="127" spans="1:5" ht="15.75">
      <c r="A127" s="543"/>
      <c r="B127" s="109" t="s">
        <v>110</v>
      </c>
      <c r="C127" s="110">
        <v>39368.590000000004</v>
      </c>
      <c r="D127" s="107">
        <v>32358.484222227988</v>
      </c>
      <c r="E127" s="108">
        <f t="shared" si="1"/>
        <v>71727.074222227995</v>
      </c>
    </row>
    <row r="128" spans="1:5" ht="15.75">
      <c r="A128" s="543"/>
      <c r="B128" s="109" t="s">
        <v>111</v>
      </c>
      <c r="C128" s="110">
        <v>20938.22</v>
      </c>
      <c r="D128" s="107">
        <v>2965.0906178211462</v>
      </c>
      <c r="E128" s="108">
        <f t="shared" si="1"/>
        <v>23903.310617821146</v>
      </c>
    </row>
    <row r="129" spans="1:5" ht="15.75">
      <c r="A129" s="545" t="s">
        <v>112</v>
      </c>
      <c r="B129" s="545"/>
      <c r="C129" s="98">
        <v>140142.07999999999</v>
      </c>
      <c r="D129" s="98">
        <v>348589.7373698033</v>
      </c>
      <c r="E129" s="98">
        <f t="shared" si="1"/>
        <v>488731.81736980332</v>
      </c>
    </row>
    <row r="130" spans="1:5" ht="15.75">
      <c r="A130" s="543" t="s">
        <v>113</v>
      </c>
      <c r="B130" s="109" t="s">
        <v>114</v>
      </c>
      <c r="C130" s="110">
        <v>5808.8099999999995</v>
      </c>
      <c r="D130" s="107">
        <v>5310.6308091587089</v>
      </c>
      <c r="E130" s="108">
        <f t="shared" si="1"/>
        <v>11119.440809158708</v>
      </c>
    </row>
    <row r="131" spans="1:5" ht="15.75">
      <c r="A131" s="543"/>
      <c r="B131" s="109" t="s">
        <v>115</v>
      </c>
      <c r="C131" s="110">
        <v>57302.45</v>
      </c>
      <c r="D131" s="107">
        <v>0</v>
      </c>
      <c r="E131" s="108">
        <f t="shared" si="1"/>
        <v>57302.45</v>
      </c>
    </row>
    <row r="132" spans="1:5" ht="15.75">
      <c r="A132" s="543"/>
      <c r="B132" s="109" t="s">
        <v>116</v>
      </c>
      <c r="C132" s="110">
        <v>67452.079999999987</v>
      </c>
      <c r="D132" s="107">
        <v>5872.4303565702394</v>
      </c>
      <c r="E132" s="108">
        <f t="shared" si="1"/>
        <v>73324.51035657023</v>
      </c>
    </row>
    <row r="133" spans="1:5" ht="15.75">
      <c r="A133" s="543"/>
      <c r="B133" s="109" t="s">
        <v>117</v>
      </c>
      <c r="C133" s="110">
        <v>874.92000000000007</v>
      </c>
      <c r="D133" s="107">
        <v>0</v>
      </c>
      <c r="E133" s="108">
        <f t="shared" si="1"/>
        <v>874.92000000000007</v>
      </c>
    </row>
    <row r="134" spans="1:5" ht="15.75">
      <c r="A134" s="543"/>
      <c r="B134" s="109" t="s">
        <v>118</v>
      </c>
      <c r="C134" s="110">
        <v>22888.92</v>
      </c>
      <c r="D134" s="107">
        <v>56715.398650707473</v>
      </c>
      <c r="E134" s="108">
        <f t="shared" si="1"/>
        <v>79604.318650707472</v>
      </c>
    </row>
    <row r="135" spans="1:5" ht="15.75">
      <c r="A135" s="543"/>
      <c r="B135" s="109" t="s">
        <v>119</v>
      </c>
      <c r="C135" s="110">
        <v>1840.74</v>
      </c>
      <c r="D135" s="107">
        <v>0</v>
      </c>
      <c r="E135" s="108">
        <f t="shared" si="1"/>
        <v>1840.74</v>
      </c>
    </row>
    <row r="136" spans="1:5" ht="15.75">
      <c r="A136" s="543"/>
      <c r="B136" s="109" t="s">
        <v>120</v>
      </c>
      <c r="C136" s="110">
        <v>11393.06</v>
      </c>
      <c r="D136" s="107">
        <v>0</v>
      </c>
      <c r="E136" s="108">
        <f t="shared" si="1"/>
        <v>11393.06</v>
      </c>
    </row>
    <row r="137" spans="1:5" ht="15.75">
      <c r="A137" s="543"/>
      <c r="B137" s="109" t="s">
        <v>121</v>
      </c>
      <c r="C137" s="110">
        <v>7119.920000000001</v>
      </c>
      <c r="D137" s="107">
        <v>23374.930977466909</v>
      </c>
      <c r="E137" s="108">
        <f t="shared" si="1"/>
        <v>30494.850977466911</v>
      </c>
    </row>
    <row r="138" spans="1:5" ht="15.75">
      <c r="A138" s="543"/>
      <c r="B138" s="109" t="s">
        <v>122</v>
      </c>
      <c r="C138" s="110">
        <v>12215.560000000001</v>
      </c>
      <c r="D138" s="107">
        <v>0</v>
      </c>
      <c r="E138" s="108">
        <f t="shared" ref="E138:E201" si="2">D138+C138</f>
        <v>12215.560000000001</v>
      </c>
    </row>
    <row r="139" spans="1:5" ht="15.75">
      <c r="A139" s="543"/>
      <c r="B139" s="109" t="s">
        <v>123</v>
      </c>
      <c r="C139" s="110">
        <v>162433.58000000002</v>
      </c>
      <c r="D139" s="107">
        <v>168529.76642042014</v>
      </c>
      <c r="E139" s="108">
        <f t="shared" si="2"/>
        <v>330963.34642042016</v>
      </c>
    </row>
    <row r="140" spans="1:5" ht="15.75">
      <c r="A140" s="543"/>
      <c r="B140" s="109" t="s">
        <v>124</v>
      </c>
      <c r="C140" s="110">
        <v>34403.19</v>
      </c>
      <c r="D140" s="107">
        <v>11527.516195621676</v>
      </c>
      <c r="E140" s="108">
        <f t="shared" si="2"/>
        <v>45930.706195621678</v>
      </c>
    </row>
    <row r="141" spans="1:5" ht="15.75">
      <c r="A141" s="543"/>
      <c r="B141" s="109" t="s">
        <v>125</v>
      </c>
      <c r="C141" s="110">
        <v>165297.44</v>
      </c>
      <c r="D141" s="107">
        <v>662.50328204200343</v>
      </c>
      <c r="E141" s="108">
        <f t="shared" si="2"/>
        <v>165959.94328204202</v>
      </c>
    </row>
    <row r="142" spans="1:5" ht="15.75">
      <c r="A142" s="543"/>
      <c r="B142" s="109" t="s">
        <v>126</v>
      </c>
      <c r="C142" s="110">
        <v>51406.5</v>
      </c>
      <c r="D142" s="107">
        <v>0</v>
      </c>
      <c r="E142" s="108">
        <f t="shared" si="2"/>
        <v>51406.5</v>
      </c>
    </row>
    <row r="143" spans="1:5" ht="15.75">
      <c r="A143" s="543"/>
      <c r="B143" s="109" t="s">
        <v>127</v>
      </c>
      <c r="C143" s="110">
        <v>294997.81999999995</v>
      </c>
      <c r="D143" s="107">
        <v>41595.365868263907</v>
      </c>
      <c r="E143" s="108">
        <f t="shared" si="2"/>
        <v>336593.18586826383</v>
      </c>
    </row>
    <row r="144" spans="1:5" ht="15.75">
      <c r="A144" s="543"/>
      <c r="B144" s="109" t="s">
        <v>128</v>
      </c>
      <c r="C144" s="110">
        <v>1391.54</v>
      </c>
      <c r="D144" s="107">
        <v>8034.6480021366515</v>
      </c>
      <c r="E144" s="108">
        <f t="shared" si="2"/>
        <v>9426.1880021366524</v>
      </c>
    </row>
    <row r="145" spans="1:5" ht="15.75">
      <c r="A145" s="543"/>
      <c r="B145" s="109" t="s">
        <v>129</v>
      </c>
      <c r="C145" s="110">
        <v>42104.169999999991</v>
      </c>
      <c r="D145" s="107">
        <v>0</v>
      </c>
      <c r="E145" s="108">
        <f t="shared" si="2"/>
        <v>42104.169999999991</v>
      </c>
    </row>
    <row r="146" spans="1:5" ht="15.75">
      <c r="A146" s="543"/>
      <c r="B146" s="109" t="s">
        <v>130</v>
      </c>
      <c r="C146" s="110">
        <v>25855.870000000003</v>
      </c>
      <c r="D146" s="107">
        <v>12096.135944256743</v>
      </c>
      <c r="E146" s="108">
        <f t="shared" si="2"/>
        <v>37952.005944256744</v>
      </c>
    </row>
    <row r="147" spans="1:5" ht="15.75">
      <c r="A147" s="543"/>
      <c r="B147" s="109" t="s">
        <v>131</v>
      </c>
      <c r="C147" s="110">
        <v>36268.639999999999</v>
      </c>
      <c r="D147" s="107">
        <v>1165.9057281796586</v>
      </c>
      <c r="E147" s="108">
        <f t="shared" si="2"/>
        <v>37434.545728179655</v>
      </c>
    </row>
    <row r="148" spans="1:5" ht="15.75">
      <c r="A148" s="543"/>
      <c r="B148" s="109" t="s">
        <v>132</v>
      </c>
      <c r="C148" s="110">
        <v>9510.84</v>
      </c>
      <c r="D148" s="107">
        <v>41045.477265320471</v>
      </c>
      <c r="E148" s="108">
        <f t="shared" si="2"/>
        <v>50556.317265320467</v>
      </c>
    </row>
    <row r="149" spans="1:5" ht="15.75">
      <c r="A149" s="545" t="s">
        <v>133</v>
      </c>
      <c r="B149" s="545"/>
      <c r="C149" s="98">
        <v>1010566.05</v>
      </c>
      <c r="D149" s="98">
        <v>375930.70950014464</v>
      </c>
      <c r="E149" s="98">
        <f t="shared" si="2"/>
        <v>1386496.7595001447</v>
      </c>
    </row>
    <row r="150" spans="1:5" ht="15.75">
      <c r="A150" s="543" t="s">
        <v>134</v>
      </c>
      <c r="B150" s="109" t="s">
        <v>135</v>
      </c>
      <c r="C150" s="110">
        <v>1328.24</v>
      </c>
      <c r="D150" s="107">
        <v>0</v>
      </c>
      <c r="E150" s="108">
        <f t="shared" si="2"/>
        <v>1328.24</v>
      </c>
    </row>
    <row r="151" spans="1:5" ht="15.75">
      <c r="A151" s="543"/>
      <c r="B151" s="109" t="s">
        <v>136</v>
      </c>
      <c r="C151" s="110">
        <v>31641.34</v>
      </c>
      <c r="D151" s="107">
        <v>0</v>
      </c>
      <c r="E151" s="108">
        <f t="shared" si="2"/>
        <v>31641.34</v>
      </c>
    </row>
    <row r="152" spans="1:5" ht="15.75">
      <c r="A152" s="543"/>
      <c r="B152" s="109" t="s">
        <v>137</v>
      </c>
      <c r="C152" s="110">
        <v>91304.639999999985</v>
      </c>
      <c r="D152" s="107">
        <v>0</v>
      </c>
      <c r="E152" s="108">
        <f t="shared" si="2"/>
        <v>91304.639999999985</v>
      </c>
    </row>
    <row r="153" spans="1:5" ht="15.75">
      <c r="A153" s="543"/>
      <c r="B153" s="109" t="s">
        <v>138</v>
      </c>
      <c r="C153" s="110">
        <v>1386.1</v>
      </c>
      <c r="D153" s="107">
        <v>0</v>
      </c>
      <c r="E153" s="108">
        <f t="shared" si="2"/>
        <v>1386.1</v>
      </c>
    </row>
    <row r="154" spans="1:5" ht="15.75">
      <c r="A154" s="543"/>
      <c r="B154" s="109" t="s">
        <v>139</v>
      </c>
      <c r="C154" s="110">
        <v>5544.4</v>
      </c>
      <c r="D154" s="107">
        <v>0</v>
      </c>
      <c r="E154" s="108">
        <f t="shared" si="2"/>
        <v>5544.4</v>
      </c>
    </row>
    <row r="155" spans="1:5" ht="15.75">
      <c r="A155" s="543"/>
      <c r="B155" s="109" t="s">
        <v>140</v>
      </c>
      <c r="C155" s="110">
        <v>3407.2200000000003</v>
      </c>
      <c r="D155" s="107">
        <v>0</v>
      </c>
      <c r="E155" s="108">
        <f t="shared" si="2"/>
        <v>3407.2200000000003</v>
      </c>
    </row>
    <row r="156" spans="1:5" ht="15.75">
      <c r="A156" s="543"/>
      <c r="B156" s="109" t="s">
        <v>141</v>
      </c>
      <c r="C156" s="110">
        <v>38038.239999999998</v>
      </c>
      <c r="D156" s="107">
        <v>538.60063527422858</v>
      </c>
      <c r="E156" s="108">
        <f t="shared" si="2"/>
        <v>38576.840635274224</v>
      </c>
    </row>
    <row r="157" spans="1:5" ht="15.75">
      <c r="A157" s="543"/>
      <c r="B157" s="109" t="s">
        <v>142</v>
      </c>
      <c r="C157" s="110">
        <v>3131.5</v>
      </c>
      <c r="D157" s="107">
        <v>1265.9353461247802</v>
      </c>
      <c r="E157" s="108">
        <f t="shared" si="2"/>
        <v>4397.4353461247802</v>
      </c>
    </row>
    <row r="158" spans="1:5" ht="15.75">
      <c r="A158" s="543"/>
      <c r="B158" s="109" t="s">
        <v>143</v>
      </c>
      <c r="C158" s="110">
        <v>4634.3999999999996</v>
      </c>
      <c r="D158" s="107">
        <v>0</v>
      </c>
      <c r="E158" s="108">
        <f t="shared" si="2"/>
        <v>4634.3999999999996</v>
      </c>
    </row>
    <row r="159" spans="1:5" ht="15.75">
      <c r="A159" s="543"/>
      <c r="B159" s="109" t="s">
        <v>144</v>
      </c>
      <c r="C159" s="110">
        <v>11188.24</v>
      </c>
      <c r="D159" s="107">
        <v>0</v>
      </c>
      <c r="E159" s="108">
        <f t="shared" si="2"/>
        <v>11188.24</v>
      </c>
    </row>
    <row r="160" spans="1:5" ht="15.75">
      <c r="A160" s="543"/>
      <c r="B160" s="109" t="s">
        <v>145</v>
      </c>
      <c r="C160" s="110">
        <v>4501.82</v>
      </c>
      <c r="D160" s="107">
        <v>0</v>
      </c>
      <c r="E160" s="108">
        <f t="shared" si="2"/>
        <v>4501.82</v>
      </c>
    </row>
    <row r="161" spans="1:5" ht="15.75">
      <c r="A161" s="545" t="s">
        <v>146</v>
      </c>
      <c r="B161" s="545"/>
      <c r="C161" s="98">
        <v>196106.13999999998</v>
      </c>
      <c r="D161" s="98">
        <v>1804.5359813990087</v>
      </c>
      <c r="E161" s="98">
        <f t="shared" si="2"/>
        <v>197910.67598139899</v>
      </c>
    </row>
    <row r="162" spans="1:5" ht="15.75">
      <c r="A162" s="543" t="s">
        <v>147</v>
      </c>
      <c r="B162" s="109" t="s">
        <v>148</v>
      </c>
      <c r="C162" s="110">
        <v>39344.22</v>
      </c>
      <c r="D162" s="107">
        <v>0</v>
      </c>
      <c r="E162" s="108">
        <f t="shared" si="2"/>
        <v>39344.22</v>
      </c>
    </row>
    <row r="163" spans="1:5" ht="15.75">
      <c r="A163" s="543"/>
      <c r="B163" s="109" t="s">
        <v>149</v>
      </c>
      <c r="C163" s="110">
        <v>2209.34</v>
      </c>
      <c r="D163" s="107">
        <v>0</v>
      </c>
      <c r="E163" s="108">
        <f t="shared" si="2"/>
        <v>2209.34</v>
      </c>
    </row>
    <row r="164" spans="1:5" ht="15.75">
      <c r="A164" s="544"/>
      <c r="B164" s="111" t="s">
        <v>371</v>
      </c>
      <c r="C164" s="110"/>
      <c r="D164" s="113">
        <v>155889.94999999998</v>
      </c>
      <c r="E164" s="108">
        <f t="shared" si="2"/>
        <v>155889.94999999998</v>
      </c>
    </row>
    <row r="165" spans="1:5" ht="15.75">
      <c r="A165" s="543"/>
      <c r="B165" s="109" t="s">
        <v>150</v>
      </c>
      <c r="C165" s="110">
        <v>77360.040000000008</v>
      </c>
      <c r="D165" s="107">
        <v>4185.102345891366</v>
      </c>
      <c r="E165" s="108">
        <f t="shared" si="2"/>
        <v>81545.142345891378</v>
      </c>
    </row>
    <row r="166" spans="1:5" ht="15.75">
      <c r="A166" s="543"/>
      <c r="B166" s="109" t="s">
        <v>151</v>
      </c>
      <c r="C166" s="110">
        <v>71842.22</v>
      </c>
      <c r="D166" s="107">
        <v>0</v>
      </c>
      <c r="E166" s="108">
        <f t="shared" si="2"/>
        <v>71842.22</v>
      </c>
    </row>
    <row r="167" spans="1:5" ht="15.75">
      <c r="A167" s="543"/>
      <c r="B167" s="109" t="s">
        <v>152</v>
      </c>
      <c r="C167" s="110">
        <v>6716.68</v>
      </c>
      <c r="D167" s="107">
        <v>0</v>
      </c>
      <c r="E167" s="108">
        <f t="shared" si="2"/>
        <v>6716.68</v>
      </c>
    </row>
    <row r="168" spans="1:5" ht="15.75">
      <c r="A168" s="543"/>
      <c r="B168" s="109" t="s">
        <v>153</v>
      </c>
      <c r="C168" s="110">
        <v>35027.449999999997</v>
      </c>
      <c r="D168" s="107">
        <v>404.46071305027448</v>
      </c>
      <c r="E168" s="108">
        <f t="shared" si="2"/>
        <v>35431.910713050274</v>
      </c>
    </row>
    <row r="169" spans="1:5" ht="15.75">
      <c r="A169" s="543"/>
      <c r="B169" s="109" t="s">
        <v>154</v>
      </c>
      <c r="C169" s="110">
        <v>79304.660000000018</v>
      </c>
      <c r="D169" s="107">
        <v>0</v>
      </c>
      <c r="E169" s="108">
        <f t="shared" si="2"/>
        <v>79304.660000000018</v>
      </c>
    </row>
    <row r="170" spans="1:5" ht="15.75">
      <c r="A170" s="543"/>
      <c r="B170" s="109" t="s">
        <v>155</v>
      </c>
      <c r="C170" s="110">
        <v>7282.04</v>
      </c>
      <c r="D170" s="107">
        <v>26322.764208143028</v>
      </c>
      <c r="E170" s="108">
        <f t="shared" si="2"/>
        <v>33604.804208143025</v>
      </c>
    </row>
    <row r="171" spans="1:5" ht="15.75">
      <c r="A171" s="543"/>
      <c r="B171" s="109" t="s">
        <v>156</v>
      </c>
      <c r="C171" s="110">
        <v>643</v>
      </c>
      <c r="D171" s="107">
        <v>41650.150633920406</v>
      </c>
      <c r="E171" s="108">
        <f t="shared" si="2"/>
        <v>42293.150633920406</v>
      </c>
    </row>
    <row r="172" spans="1:5" ht="15.75">
      <c r="A172" s="543"/>
      <c r="B172" s="109" t="s">
        <v>157</v>
      </c>
      <c r="C172" s="110">
        <v>87248.53</v>
      </c>
      <c r="D172" s="107">
        <v>13193.904747329329</v>
      </c>
      <c r="E172" s="108">
        <f t="shared" si="2"/>
        <v>100442.43474732933</v>
      </c>
    </row>
    <row r="173" spans="1:5" ht="15.75">
      <c r="A173" s="543"/>
      <c r="B173" s="109" t="s">
        <v>158</v>
      </c>
      <c r="C173" s="110">
        <v>1391.54</v>
      </c>
      <c r="D173" s="107">
        <v>0</v>
      </c>
      <c r="E173" s="108">
        <f t="shared" si="2"/>
        <v>1391.54</v>
      </c>
    </row>
    <row r="174" spans="1:5" ht="15.75">
      <c r="A174" s="543"/>
      <c r="B174" s="109" t="s">
        <v>159</v>
      </c>
      <c r="C174" s="110">
        <v>34345.699999999997</v>
      </c>
      <c r="D174" s="107">
        <v>0</v>
      </c>
      <c r="E174" s="108">
        <f t="shared" si="2"/>
        <v>34345.699999999997</v>
      </c>
    </row>
    <row r="175" spans="1:5" ht="15.75">
      <c r="A175" s="543"/>
      <c r="B175" s="109" t="s">
        <v>160</v>
      </c>
      <c r="C175" s="110">
        <v>4315.12</v>
      </c>
      <c r="D175" s="107">
        <v>0</v>
      </c>
      <c r="E175" s="108">
        <f t="shared" si="2"/>
        <v>4315.12</v>
      </c>
    </row>
    <row r="176" spans="1:5" ht="15.75">
      <c r="A176" s="544"/>
      <c r="B176" s="111" t="s">
        <v>372</v>
      </c>
      <c r="C176" s="110"/>
      <c r="D176" s="112">
        <v>2624.24</v>
      </c>
      <c r="E176" s="108">
        <f t="shared" si="2"/>
        <v>2624.24</v>
      </c>
    </row>
    <row r="177" spans="1:5" ht="15.75">
      <c r="A177" s="543"/>
      <c r="B177" s="109" t="s">
        <v>161</v>
      </c>
      <c r="C177" s="110">
        <v>8570.08</v>
      </c>
      <c r="D177" s="107">
        <v>10956.097700472259</v>
      </c>
      <c r="E177" s="108">
        <f t="shared" si="2"/>
        <v>19526.177700472261</v>
      </c>
    </row>
    <row r="178" spans="1:5" ht="15.75">
      <c r="A178" s="543"/>
      <c r="B178" s="109" t="s">
        <v>162</v>
      </c>
      <c r="C178" s="110">
        <v>20881.8</v>
      </c>
      <c r="D178" s="107">
        <v>0</v>
      </c>
      <c r="E178" s="108">
        <f t="shared" si="2"/>
        <v>20881.8</v>
      </c>
    </row>
    <row r="179" spans="1:5" ht="15.75">
      <c r="A179" s="543"/>
      <c r="B179" s="109" t="s">
        <v>163</v>
      </c>
      <c r="C179" s="110">
        <v>37276.599999999991</v>
      </c>
      <c r="D179" s="107">
        <v>9914.0527773350786</v>
      </c>
      <c r="E179" s="108">
        <f t="shared" si="2"/>
        <v>47190.652777335068</v>
      </c>
    </row>
    <row r="180" spans="1:5" ht="15.75">
      <c r="A180" s="543"/>
      <c r="B180" s="109" t="s">
        <v>164</v>
      </c>
      <c r="C180" s="110">
        <v>11158.98</v>
      </c>
      <c r="D180" s="107">
        <v>15699.247785740125</v>
      </c>
      <c r="E180" s="108">
        <f t="shared" si="2"/>
        <v>26858.227785740124</v>
      </c>
    </row>
    <row r="181" spans="1:5" ht="15.75">
      <c r="A181" s="545" t="s">
        <v>165</v>
      </c>
      <c r="B181" s="545"/>
      <c r="C181" s="98">
        <v>524918</v>
      </c>
      <c r="D181" s="98">
        <v>280839.97091188183</v>
      </c>
      <c r="E181" s="98">
        <f t="shared" si="2"/>
        <v>805757.97091188189</v>
      </c>
    </row>
    <row r="182" spans="1:5" ht="15.75">
      <c r="A182" s="543" t="s">
        <v>166</v>
      </c>
      <c r="B182" s="111" t="s">
        <v>373</v>
      </c>
      <c r="C182" s="110"/>
      <c r="D182" s="112">
        <v>39194.630000000005</v>
      </c>
      <c r="E182" s="108">
        <f t="shared" si="2"/>
        <v>39194.630000000005</v>
      </c>
    </row>
    <row r="183" spans="1:5" ht="15.75">
      <c r="A183" s="543"/>
      <c r="B183" s="109" t="s">
        <v>167</v>
      </c>
      <c r="C183" s="110">
        <v>27659.72</v>
      </c>
      <c r="D183" s="107">
        <v>0</v>
      </c>
      <c r="E183" s="108">
        <f t="shared" si="2"/>
        <v>27659.72</v>
      </c>
    </row>
    <row r="184" spans="1:5" ht="15.75">
      <c r="A184" s="543"/>
      <c r="B184" s="109" t="s">
        <v>168</v>
      </c>
      <c r="C184" s="110">
        <v>4483.5599999999995</v>
      </c>
      <c r="D184" s="107">
        <v>313.55259122005924</v>
      </c>
      <c r="E184" s="108">
        <f t="shared" si="2"/>
        <v>4797.1125912200587</v>
      </c>
    </row>
    <row r="185" spans="1:5" ht="15.75">
      <c r="A185" s="543"/>
      <c r="B185" s="111" t="s">
        <v>374</v>
      </c>
      <c r="C185" s="110"/>
      <c r="D185" s="112">
        <v>443</v>
      </c>
      <c r="E185" s="108">
        <f t="shared" si="2"/>
        <v>443</v>
      </c>
    </row>
    <row r="186" spans="1:5" ht="15.75">
      <c r="A186" s="544"/>
      <c r="B186" s="109" t="s">
        <v>169</v>
      </c>
      <c r="C186" s="110">
        <v>67548.430000000008</v>
      </c>
      <c r="D186" s="107">
        <v>11837.874868477345</v>
      </c>
      <c r="E186" s="108">
        <f t="shared" si="2"/>
        <v>79386.304868477353</v>
      </c>
    </row>
    <row r="187" spans="1:5" ht="15.75">
      <c r="A187" s="544"/>
      <c r="B187" s="109" t="s">
        <v>170</v>
      </c>
      <c r="C187" s="110">
        <v>69317.239999999991</v>
      </c>
      <c r="D187" s="107">
        <v>0</v>
      </c>
      <c r="E187" s="108">
        <f t="shared" si="2"/>
        <v>69317.239999999991</v>
      </c>
    </row>
    <row r="188" spans="1:5" ht="15.75">
      <c r="A188" s="544"/>
      <c r="B188" s="109" t="s">
        <v>171</v>
      </c>
      <c r="C188" s="110">
        <v>118807.47000000003</v>
      </c>
      <c r="D188" s="107">
        <v>3987.600104324873</v>
      </c>
      <c r="E188" s="108">
        <f t="shared" si="2"/>
        <v>122795.0701043249</v>
      </c>
    </row>
    <row r="189" spans="1:5" ht="15.75">
      <c r="A189" s="543"/>
      <c r="B189" s="109" t="s">
        <v>172</v>
      </c>
      <c r="C189" s="110">
        <v>84450.52</v>
      </c>
      <c r="D189" s="107">
        <v>0</v>
      </c>
      <c r="E189" s="108">
        <f t="shared" si="2"/>
        <v>84450.52</v>
      </c>
    </row>
    <row r="190" spans="1:5" ht="15.75">
      <c r="A190" s="543"/>
      <c r="B190" s="111" t="s">
        <v>375</v>
      </c>
      <c r="C190" s="110"/>
      <c r="D190" s="112">
        <v>14478.449999999999</v>
      </c>
      <c r="E190" s="108">
        <f t="shared" si="2"/>
        <v>14478.449999999999</v>
      </c>
    </row>
    <row r="191" spans="1:5" ht="15.75">
      <c r="A191" s="543"/>
      <c r="B191" s="109" t="s">
        <v>173</v>
      </c>
      <c r="C191" s="110">
        <v>1286</v>
      </c>
      <c r="D191" s="107">
        <v>11123.631968564396</v>
      </c>
      <c r="E191" s="108">
        <f t="shared" si="2"/>
        <v>12409.631968564396</v>
      </c>
    </row>
    <row r="192" spans="1:5" ht="15.75">
      <c r="A192" s="543"/>
      <c r="B192" s="109" t="s">
        <v>174</v>
      </c>
      <c r="C192" s="110">
        <v>28625.079999999998</v>
      </c>
      <c r="D192" s="107">
        <v>0</v>
      </c>
      <c r="E192" s="108">
        <f t="shared" si="2"/>
        <v>28625.079999999998</v>
      </c>
    </row>
    <row r="193" spans="1:5" ht="15.75">
      <c r="A193" s="545" t="s">
        <v>175</v>
      </c>
      <c r="B193" s="545"/>
      <c r="C193" s="98">
        <v>402178.02</v>
      </c>
      <c r="D193" s="98">
        <v>81378.739532586682</v>
      </c>
      <c r="E193" s="98">
        <f t="shared" si="2"/>
        <v>483556.75953258667</v>
      </c>
    </row>
    <row r="194" spans="1:5" ht="15.75">
      <c r="A194" s="543" t="s">
        <v>176</v>
      </c>
      <c r="B194" s="109" t="s">
        <v>177</v>
      </c>
      <c r="C194" s="110">
        <v>966.74</v>
      </c>
      <c r="D194" s="107">
        <v>0</v>
      </c>
      <c r="E194" s="108">
        <f t="shared" si="2"/>
        <v>966.74</v>
      </c>
    </row>
    <row r="195" spans="1:5" ht="15.75">
      <c r="A195" s="543"/>
      <c r="B195" s="109" t="s">
        <v>178</v>
      </c>
      <c r="C195" s="110">
        <v>4501</v>
      </c>
      <c r="D195" s="107">
        <v>2136.271126801229</v>
      </c>
      <c r="E195" s="108">
        <f t="shared" si="2"/>
        <v>6637.271126801229</v>
      </c>
    </row>
    <row r="196" spans="1:5" ht="15.75">
      <c r="A196" s="543"/>
      <c r="B196" s="111" t="s">
        <v>376</v>
      </c>
      <c r="C196" s="110"/>
      <c r="D196" s="112">
        <v>12029.939999999999</v>
      </c>
      <c r="E196" s="108">
        <f t="shared" si="2"/>
        <v>12029.939999999999</v>
      </c>
    </row>
    <row r="197" spans="1:5" ht="15.75">
      <c r="A197" s="544"/>
      <c r="B197" s="109" t="s">
        <v>179</v>
      </c>
      <c r="C197" s="110">
        <v>12073.310000000001</v>
      </c>
      <c r="D197" s="107">
        <v>4890.5352380888471</v>
      </c>
      <c r="E197" s="108">
        <f t="shared" si="2"/>
        <v>16963.845238088848</v>
      </c>
    </row>
    <row r="198" spans="1:5" ht="15.75">
      <c r="A198" s="544"/>
      <c r="B198" s="111" t="s">
        <v>377</v>
      </c>
      <c r="C198" s="110"/>
      <c r="D198" s="112">
        <v>678.04</v>
      </c>
      <c r="E198" s="108">
        <f t="shared" si="2"/>
        <v>678.04</v>
      </c>
    </row>
    <row r="199" spans="1:5" ht="15.75">
      <c r="A199" s="544"/>
      <c r="B199" s="109" t="s">
        <v>180</v>
      </c>
      <c r="C199" s="110">
        <v>50336.34</v>
      </c>
      <c r="D199" s="107">
        <v>27501.724554615575</v>
      </c>
      <c r="E199" s="108">
        <f t="shared" si="2"/>
        <v>77838.064554615572</v>
      </c>
    </row>
    <row r="200" spans="1:5" ht="15.75">
      <c r="A200" s="544"/>
      <c r="B200" s="109" t="s">
        <v>181</v>
      </c>
      <c r="C200" s="110">
        <v>920.16000000000008</v>
      </c>
      <c r="D200" s="107">
        <v>491.81693731077081</v>
      </c>
      <c r="E200" s="108">
        <f t="shared" si="2"/>
        <v>1411.9769373107708</v>
      </c>
    </row>
    <row r="201" spans="1:5" ht="15.75">
      <c r="A201" s="543"/>
      <c r="B201" s="111" t="s">
        <v>378</v>
      </c>
      <c r="C201" s="110"/>
      <c r="D201" s="112">
        <v>2159.08</v>
      </c>
      <c r="E201" s="108">
        <f t="shared" si="2"/>
        <v>2159.08</v>
      </c>
    </row>
    <row r="202" spans="1:5" ht="15.75">
      <c r="A202" s="543"/>
      <c r="B202" s="111" t="s">
        <v>379</v>
      </c>
      <c r="C202" s="110"/>
      <c r="D202" s="112">
        <v>450.07000000000005</v>
      </c>
      <c r="E202" s="108">
        <f t="shared" ref="E202:E265" si="3">D202+C202</f>
        <v>450.07000000000005</v>
      </c>
    </row>
    <row r="203" spans="1:5" ht="15.75">
      <c r="A203" s="543"/>
      <c r="B203" s="109" t="s">
        <v>182</v>
      </c>
      <c r="C203" s="110">
        <v>23152.129999999997</v>
      </c>
      <c r="D203" s="107">
        <v>0</v>
      </c>
      <c r="E203" s="108">
        <f t="shared" si="3"/>
        <v>23152.129999999997</v>
      </c>
    </row>
    <row r="204" spans="1:5" ht="15.75">
      <c r="A204" s="543"/>
      <c r="B204" s="109" t="s">
        <v>183</v>
      </c>
      <c r="C204" s="110">
        <v>3072.44</v>
      </c>
      <c r="D204" s="107">
        <v>0</v>
      </c>
      <c r="E204" s="108">
        <f t="shared" si="3"/>
        <v>3072.44</v>
      </c>
    </row>
    <row r="205" spans="1:5" ht="15.75">
      <c r="A205" s="545" t="s">
        <v>184</v>
      </c>
      <c r="B205" s="545"/>
      <c r="C205" s="98">
        <v>95022.12</v>
      </c>
      <c r="D205" s="98">
        <v>50337.477856816426</v>
      </c>
      <c r="E205" s="98">
        <f t="shared" si="3"/>
        <v>145359.59785681643</v>
      </c>
    </row>
    <row r="206" spans="1:5" ht="15.75">
      <c r="A206" s="543" t="s">
        <v>185</v>
      </c>
      <c r="B206" s="109" t="s">
        <v>186</v>
      </c>
      <c r="C206" s="110">
        <v>5080.2800000000007</v>
      </c>
      <c r="D206" s="107">
        <v>7417.8637786033087</v>
      </c>
      <c r="E206" s="108">
        <f t="shared" si="3"/>
        <v>12498.143778603309</v>
      </c>
    </row>
    <row r="207" spans="1:5" ht="15.75">
      <c r="A207" s="543"/>
      <c r="B207" s="109" t="s">
        <v>187</v>
      </c>
      <c r="C207" s="110">
        <v>1563.16</v>
      </c>
      <c r="D207" s="107">
        <v>0</v>
      </c>
      <c r="E207" s="108">
        <f t="shared" si="3"/>
        <v>1563.16</v>
      </c>
    </row>
    <row r="208" spans="1:5" ht="15.75">
      <c r="A208" s="543"/>
      <c r="B208" s="111" t="s">
        <v>380</v>
      </c>
      <c r="C208" s="110"/>
      <c r="D208" s="112">
        <v>438.24</v>
      </c>
      <c r="E208" s="108">
        <f t="shared" si="3"/>
        <v>438.24</v>
      </c>
    </row>
    <row r="209" spans="1:5" ht="15.75">
      <c r="A209" s="543"/>
      <c r="B209" s="109" t="s">
        <v>188</v>
      </c>
      <c r="C209" s="110">
        <v>1514.26</v>
      </c>
      <c r="D209" s="107">
        <v>1914.7238404303034</v>
      </c>
      <c r="E209" s="108">
        <f t="shared" si="3"/>
        <v>3428.9838404303036</v>
      </c>
    </row>
    <row r="210" spans="1:5" ht="15.75">
      <c r="A210" s="543"/>
      <c r="B210" s="109" t="s">
        <v>189</v>
      </c>
      <c r="C210" s="110">
        <v>10288</v>
      </c>
      <c r="D210" s="107">
        <v>0</v>
      </c>
      <c r="E210" s="108">
        <f t="shared" si="3"/>
        <v>10288</v>
      </c>
    </row>
    <row r="211" spans="1:5" ht="15.75">
      <c r="A211" s="543"/>
      <c r="B211" s="109" t="s">
        <v>190</v>
      </c>
      <c r="C211" s="110">
        <v>45431.570000000007</v>
      </c>
      <c r="D211" s="107">
        <v>0</v>
      </c>
      <c r="E211" s="108">
        <f t="shared" si="3"/>
        <v>45431.570000000007</v>
      </c>
    </row>
    <row r="212" spans="1:5" ht="15.75">
      <c r="A212" s="543"/>
      <c r="B212" s="109" t="s">
        <v>191</v>
      </c>
      <c r="C212" s="110">
        <v>15790.560000000001</v>
      </c>
      <c r="D212" s="107">
        <v>0</v>
      </c>
      <c r="E212" s="108">
        <f t="shared" si="3"/>
        <v>15790.560000000001</v>
      </c>
    </row>
    <row r="213" spans="1:5" ht="15.75">
      <c r="A213" s="544"/>
      <c r="B213" s="111" t="s">
        <v>381</v>
      </c>
      <c r="C213" s="110"/>
      <c r="D213" s="112">
        <v>28095.82</v>
      </c>
      <c r="E213" s="108">
        <f t="shared" si="3"/>
        <v>28095.82</v>
      </c>
    </row>
    <row r="214" spans="1:5" ht="15.75">
      <c r="A214" s="544"/>
      <c r="B214" s="111" t="s">
        <v>382</v>
      </c>
      <c r="C214" s="110"/>
      <c r="D214" s="112">
        <v>3292.94</v>
      </c>
      <c r="E214" s="108">
        <f t="shared" si="3"/>
        <v>3292.94</v>
      </c>
    </row>
    <row r="215" spans="1:5" ht="15.75">
      <c r="A215" s="544"/>
      <c r="B215" s="109" t="s">
        <v>192</v>
      </c>
      <c r="C215" s="110">
        <v>52975.65</v>
      </c>
      <c r="D215" s="107">
        <v>11287.48416483033</v>
      </c>
      <c r="E215" s="108">
        <f t="shared" si="3"/>
        <v>64263.134164830335</v>
      </c>
    </row>
    <row r="216" spans="1:5" ht="15.75">
      <c r="A216" s="544"/>
      <c r="B216" s="109" t="s">
        <v>193</v>
      </c>
      <c r="C216" s="110">
        <v>36656.100000000006</v>
      </c>
      <c r="D216" s="107">
        <v>157.61313011598429</v>
      </c>
      <c r="E216" s="108">
        <f t="shared" si="3"/>
        <v>36813.71313011599</v>
      </c>
    </row>
    <row r="217" spans="1:5" ht="15.75">
      <c r="A217" s="544"/>
      <c r="B217" s="111" t="s">
        <v>383</v>
      </c>
      <c r="C217" s="110"/>
      <c r="D217" s="112">
        <v>1191.06</v>
      </c>
      <c r="E217" s="108">
        <f t="shared" si="3"/>
        <v>1191.06</v>
      </c>
    </row>
    <row r="218" spans="1:5" ht="15.75">
      <c r="A218" s="544"/>
      <c r="B218" s="109" t="s">
        <v>194</v>
      </c>
      <c r="C218" s="110">
        <v>12780.029999999999</v>
      </c>
      <c r="D218" s="107">
        <v>19317.255281429501</v>
      </c>
      <c r="E218" s="108">
        <f t="shared" si="3"/>
        <v>32097.2852814295</v>
      </c>
    </row>
    <row r="219" spans="1:5" ht="15.75">
      <c r="A219" s="543"/>
      <c r="B219" s="109" t="s">
        <v>195</v>
      </c>
      <c r="C219" s="110">
        <v>8497.2200000000012</v>
      </c>
      <c r="D219" s="107">
        <v>2344.0478364686105</v>
      </c>
      <c r="E219" s="108">
        <f t="shared" si="3"/>
        <v>10841.267836468611</v>
      </c>
    </row>
    <row r="220" spans="1:5" ht="15.75">
      <c r="A220" s="543"/>
      <c r="B220" s="111" t="s">
        <v>384</v>
      </c>
      <c r="C220" s="110"/>
      <c r="D220" s="112">
        <v>83985.739999999991</v>
      </c>
      <c r="E220" s="108">
        <f t="shared" si="3"/>
        <v>83985.739999999991</v>
      </c>
    </row>
    <row r="221" spans="1:5" ht="15.75">
      <c r="A221" s="543"/>
      <c r="B221" s="109" t="s">
        <v>196</v>
      </c>
      <c r="C221" s="110">
        <v>34065.11</v>
      </c>
      <c r="D221" s="107">
        <v>122150.87320197621</v>
      </c>
      <c r="E221" s="108">
        <f t="shared" si="3"/>
        <v>156215.98320197623</v>
      </c>
    </row>
    <row r="222" spans="1:5" ht="15.75">
      <c r="A222" s="543"/>
      <c r="B222" s="109" t="s">
        <v>197</v>
      </c>
      <c r="C222" s="110">
        <v>1929</v>
      </c>
      <c r="D222" s="107">
        <v>0</v>
      </c>
      <c r="E222" s="108">
        <f t="shared" si="3"/>
        <v>1929</v>
      </c>
    </row>
    <row r="223" spans="1:5" ht="15.75">
      <c r="A223" s="543"/>
      <c r="B223" s="109" t="s">
        <v>198</v>
      </c>
      <c r="C223" s="110">
        <v>6773.079999999999</v>
      </c>
      <c r="D223" s="107">
        <v>0</v>
      </c>
      <c r="E223" s="108">
        <f t="shared" si="3"/>
        <v>6773.079999999999</v>
      </c>
    </row>
    <row r="224" spans="1:5" ht="15.75">
      <c r="A224" s="543"/>
      <c r="B224" s="109" t="s">
        <v>199</v>
      </c>
      <c r="C224" s="110">
        <v>141963.78</v>
      </c>
      <c r="D224" s="107">
        <v>1341.9943045548875</v>
      </c>
      <c r="E224" s="108">
        <f t="shared" si="3"/>
        <v>143305.77430455489</v>
      </c>
    </row>
    <row r="225" spans="1:5" ht="15.75">
      <c r="A225" s="543"/>
      <c r="B225" s="111" t="s">
        <v>385</v>
      </c>
      <c r="C225" s="110"/>
      <c r="D225" s="112">
        <v>47949.620000000017</v>
      </c>
      <c r="E225" s="108">
        <f t="shared" si="3"/>
        <v>47949.620000000017</v>
      </c>
    </row>
    <row r="226" spans="1:5" ht="15.75">
      <c r="A226" s="543"/>
      <c r="B226" s="109" t="s">
        <v>200</v>
      </c>
      <c r="C226" s="110">
        <v>4473.62</v>
      </c>
      <c r="D226" s="107">
        <v>3116.3391566112855</v>
      </c>
      <c r="E226" s="108">
        <f t="shared" si="3"/>
        <v>7589.9591566112849</v>
      </c>
    </row>
    <row r="227" spans="1:5" ht="15.75">
      <c r="A227" s="545" t="s">
        <v>201</v>
      </c>
      <c r="B227" s="545"/>
      <c r="C227" s="98">
        <v>379781.42</v>
      </c>
      <c r="D227" s="98">
        <v>334001.61469502043</v>
      </c>
      <c r="E227" s="98">
        <f t="shared" si="3"/>
        <v>713783.03469502041</v>
      </c>
    </row>
    <row r="228" spans="1:5" s="101" customFormat="1" ht="15.75">
      <c r="A228" s="548" t="s">
        <v>202</v>
      </c>
      <c r="B228" s="111" t="s">
        <v>386</v>
      </c>
      <c r="C228" s="114"/>
      <c r="D228" s="112">
        <v>4430</v>
      </c>
      <c r="E228" s="108">
        <f t="shared" si="3"/>
        <v>4430</v>
      </c>
    </row>
    <row r="229" spans="1:5" ht="15.75">
      <c r="A229" s="549"/>
      <c r="B229" s="109" t="s">
        <v>203</v>
      </c>
      <c r="C229" s="110">
        <v>598830.94000000006</v>
      </c>
      <c r="D229" s="107">
        <v>334485.44384776556</v>
      </c>
      <c r="E229" s="108">
        <f t="shared" si="3"/>
        <v>933316.38384776562</v>
      </c>
    </row>
    <row r="230" spans="1:5" ht="15.75">
      <c r="A230" s="549"/>
      <c r="B230" s="109" t="s">
        <v>204</v>
      </c>
      <c r="C230" s="110">
        <v>22995.420000000006</v>
      </c>
      <c r="D230" s="107">
        <v>28254.340965707142</v>
      </c>
      <c r="E230" s="108">
        <f t="shared" si="3"/>
        <v>51249.760965707144</v>
      </c>
    </row>
    <row r="231" spans="1:5" ht="15.75">
      <c r="A231" s="549"/>
      <c r="B231" s="109" t="s">
        <v>205</v>
      </c>
      <c r="C231" s="110">
        <v>79418.400000000023</v>
      </c>
      <c r="D231" s="107">
        <v>14939.876260553276</v>
      </c>
      <c r="E231" s="108">
        <f t="shared" si="3"/>
        <v>94358.276260553306</v>
      </c>
    </row>
    <row r="232" spans="1:5" ht="15.75">
      <c r="A232" s="550"/>
      <c r="B232" s="109" t="s">
        <v>206</v>
      </c>
      <c r="C232" s="110">
        <v>891.02</v>
      </c>
      <c r="D232" s="107">
        <v>6062.7869612719969</v>
      </c>
      <c r="E232" s="108">
        <f t="shared" si="3"/>
        <v>6953.8069612719974</v>
      </c>
    </row>
    <row r="233" spans="1:5" ht="15.75">
      <c r="A233" s="545" t="s">
        <v>207</v>
      </c>
      <c r="B233" s="545"/>
      <c r="C233" s="98">
        <v>702135.78</v>
      </c>
      <c r="D233" s="98">
        <v>388172.44803529797</v>
      </c>
      <c r="E233" s="98">
        <f t="shared" si="3"/>
        <v>1090308.2280352979</v>
      </c>
    </row>
    <row r="234" spans="1:5" ht="15.75">
      <c r="A234" s="543" t="s">
        <v>208</v>
      </c>
      <c r="B234" s="111" t="s">
        <v>387</v>
      </c>
      <c r="C234" s="110"/>
      <c r="D234" s="112">
        <v>28442</v>
      </c>
      <c r="E234" s="108">
        <f t="shared" si="3"/>
        <v>28442</v>
      </c>
    </row>
    <row r="235" spans="1:5" ht="15.75">
      <c r="A235" s="543"/>
      <c r="B235" s="109" t="s">
        <v>209</v>
      </c>
      <c r="C235" s="110">
        <v>39866</v>
      </c>
      <c r="D235" s="107">
        <v>11694.473977720836</v>
      </c>
      <c r="E235" s="108">
        <f t="shared" si="3"/>
        <v>51560.473977720838</v>
      </c>
    </row>
    <row r="236" spans="1:5" ht="15.75">
      <c r="A236" s="544"/>
      <c r="B236" s="105" t="s">
        <v>210</v>
      </c>
      <c r="C236" s="110">
        <v>643</v>
      </c>
      <c r="D236" s="107">
        <v>12363.197729590423</v>
      </c>
      <c r="E236" s="108">
        <f t="shared" si="3"/>
        <v>13006.197729590423</v>
      </c>
    </row>
    <row r="237" spans="1:5" ht="15.75">
      <c r="A237" s="544"/>
      <c r="B237" s="109" t="s">
        <v>211</v>
      </c>
      <c r="C237" s="110">
        <v>643</v>
      </c>
      <c r="D237" s="107">
        <v>12208.48562576175</v>
      </c>
      <c r="E237" s="108">
        <f t="shared" si="3"/>
        <v>12851.48562576175</v>
      </c>
    </row>
    <row r="238" spans="1:5" ht="15.75">
      <c r="A238" s="544"/>
      <c r="B238" s="109" t="s">
        <v>212</v>
      </c>
      <c r="C238" s="110">
        <v>1322348.5100000002</v>
      </c>
      <c r="D238" s="107">
        <v>55790.361787825103</v>
      </c>
      <c r="E238" s="108">
        <f t="shared" si="3"/>
        <v>1378138.8717878254</v>
      </c>
    </row>
    <row r="239" spans="1:5" ht="15.75">
      <c r="A239" s="543"/>
      <c r="B239" s="111" t="s">
        <v>388</v>
      </c>
      <c r="C239" s="110"/>
      <c r="D239" s="112">
        <v>12420.080000000002</v>
      </c>
      <c r="E239" s="108">
        <f t="shared" si="3"/>
        <v>12420.080000000002</v>
      </c>
    </row>
    <row r="240" spans="1:5" ht="15.75">
      <c r="A240" s="543"/>
      <c r="B240" s="109" t="s">
        <v>213</v>
      </c>
      <c r="C240" s="110">
        <v>87667.89</v>
      </c>
      <c r="D240" s="107">
        <v>33503.9479430594</v>
      </c>
      <c r="E240" s="108">
        <f t="shared" si="3"/>
        <v>121171.83794305939</v>
      </c>
    </row>
    <row r="241" spans="1:5" ht="15.75">
      <c r="A241" s="543"/>
      <c r="B241" s="111" t="s">
        <v>389</v>
      </c>
      <c r="C241" s="110"/>
      <c r="D241" s="112">
        <v>6924.49</v>
      </c>
      <c r="E241" s="108">
        <f t="shared" si="3"/>
        <v>6924.49</v>
      </c>
    </row>
    <row r="242" spans="1:5" ht="15.75">
      <c r="A242" s="545" t="s">
        <v>214</v>
      </c>
      <c r="B242" s="545"/>
      <c r="C242" s="98">
        <v>1451168.4000000001</v>
      </c>
      <c r="D242" s="98">
        <v>173347.03706395751</v>
      </c>
      <c r="E242" s="98">
        <f t="shared" si="3"/>
        <v>1624515.4370639576</v>
      </c>
    </row>
    <row r="243" spans="1:5" s="101" customFormat="1" ht="15.75">
      <c r="A243" s="548" t="s">
        <v>215</v>
      </c>
      <c r="B243" s="111" t="s">
        <v>390</v>
      </c>
      <c r="C243" s="114"/>
      <c r="D243" s="112">
        <v>37442.659999999996</v>
      </c>
      <c r="E243" s="108">
        <f t="shared" si="3"/>
        <v>37442.659999999996</v>
      </c>
    </row>
    <row r="244" spans="1:5" ht="15.75">
      <c r="A244" s="549"/>
      <c r="B244" s="109" t="s">
        <v>216</v>
      </c>
      <c r="C244" s="110">
        <v>679396.28999999992</v>
      </c>
      <c r="D244" s="107">
        <v>32119.879459177333</v>
      </c>
      <c r="E244" s="108">
        <f t="shared" si="3"/>
        <v>711516.1694591773</v>
      </c>
    </row>
    <row r="245" spans="1:5" ht="15.75">
      <c r="A245" s="549"/>
      <c r="B245" s="109" t="s">
        <v>217</v>
      </c>
      <c r="C245" s="110">
        <v>14282.27</v>
      </c>
      <c r="D245" s="107">
        <v>4869.7956895829357</v>
      </c>
      <c r="E245" s="108">
        <f t="shared" si="3"/>
        <v>19152.065689582938</v>
      </c>
    </row>
    <row r="246" spans="1:5" ht="15.75">
      <c r="A246" s="549"/>
      <c r="B246" s="109" t="s">
        <v>218</v>
      </c>
      <c r="C246" s="110">
        <v>59256.770000000011</v>
      </c>
      <c r="D246" s="107">
        <v>20857.007526983256</v>
      </c>
      <c r="E246" s="108">
        <f t="shared" si="3"/>
        <v>80113.777526983264</v>
      </c>
    </row>
    <row r="247" spans="1:5" ht="15.75">
      <c r="A247" s="549"/>
      <c r="B247" s="109" t="s">
        <v>219</v>
      </c>
      <c r="C247" s="110">
        <v>2772.2</v>
      </c>
      <c r="D247" s="107">
        <v>0</v>
      </c>
      <c r="E247" s="108">
        <f t="shared" si="3"/>
        <v>2772.2</v>
      </c>
    </row>
    <row r="248" spans="1:5" ht="15.75">
      <c r="A248" s="549"/>
      <c r="B248" s="109" t="s">
        <v>220</v>
      </c>
      <c r="C248" s="110">
        <v>157539.77999999997</v>
      </c>
      <c r="D248" s="107">
        <v>184410.9885185608</v>
      </c>
      <c r="E248" s="108">
        <f t="shared" si="3"/>
        <v>341950.7685185608</v>
      </c>
    </row>
    <row r="249" spans="1:5" ht="15.75">
      <c r="A249" s="550"/>
      <c r="B249" s="109" t="s">
        <v>221</v>
      </c>
      <c r="C249" s="110">
        <v>22969.62</v>
      </c>
      <c r="D249" s="107">
        <v>4623.3060858539711</v>
      </c>
      <c r="E249" s="108">
        <f t="shared" si="3"/>
        <v>27592.926085853971</v>
      </c>
    </row>
    <row r="250" spans="1:5" ht="15.75">
      <c r="A250" s="545" t="s">
        <v>222</v>
      </c>
      <c r="B250" s="545"/>
      <c r="C250" s="98">
        <v>936216.93</v>
      </c>
      <c r="D250" s="98">
        <v>284323.63728015829</v>
      </c>
      <c r="E250" s="98">
        <f t="shared" si="3"/>
        <v>1220540.5672801584</v>
      </c>
    </row>
    <row r="251" spans="1:5" ht="15.75">
      <c r="A251" s="543" t="s">
        <v>223</v>
      </c>
      <c r="B251" s="109" t="s">
        <v>224</v>
      </c>
      <c r="C251" s="110">
        <v>149499.31999999998</v>
      </c>
      <c r="D251" s="107">
        <v>4161.9173809958329</v>
      </c>
      <c r="E251" s="108">
        <f t="shared" si="3"/>
        <v>153661.23738099582</v>
      </c>
    </row>
    <row r="252" spans="1:5" ht="15.75">
      <c r="A252" s="543"/>
      <c r="B252" s="109" t="s">
        <v>225</v>
      </c>
      <c r="C252" s="110">
        <v>339.02</v>
      </c>
      <c r="D252" s="107">
        <v>6366.8693753329999</v>
      </c>
      <c r="E252" s="108">
        <f t="shared" si="3"/>
        <v>6705.8893753329994</v>
      </c>
    </row>
    <row r="253" spans="1:5" ht="15.75">
      <c r="A253" s="544"/>
      <c r="B253" s="111" t="s">
        <v>391</v>
      </c>
      <c r="C253" s="110"/>
      <c r="D253" s="112">
        <v>3435.53</v>
      </c>
      <c r="E253" s="108">
        <f t="shared" si="3"/>
        <v>3435.53</v>
      </c>
    </row>
    <row r="254" spans="1:5" ht="15.75">
      <c r="A254" s="544"/>
      <c r="B254" s="109" t="s">
        <v>226</v>
      </c>
      <c r="C254" s="110">
        <v>44403.47</v>
      </c>
      <c r="D254" s="107">
        <v>0</v>
      </c>
      <c r="E254" s="108">
        <f t="shared" si="3"/>
        <v>44403.47</v>
      </c>
    </row>
    <row r="255" spans="1:5" ht="15.75">
      <c r="A255" s="543"/>
      <c r="B255" s="111" t="s">
        <v>392</v>
      </c>
      <c r="C255" s="110"/>
      <c r="D255" s="112">
        <v>6879.7100000000009</v>
      </c>
      <c r="E255" s="108">
        <f t="shared" si="3"/>
        <v>6879.7100000000009</v>
      </c>
    </row>
    <row r="256" spans="1:5" ht="15.75">
      <c r="A256" s="543"/>
      <c r="B256" s="109" t="s">
        <v>227</v>
      </c>
      <c r="C256" s="110">
        <v>2953.79</v>
      </c>
      <c r="D256" s="107">
        <v>0</v>
      </c>
      <c r="E256" s="108">
        <f t="shared" si="3"/>
        <v>2953.79</v>
      </c>
    </row>
    <row r="257" spans="1:5" ht="15.75">
      <c r="A257" s="545" t="s">
        <v>228</v>
      </c>
      <c r="B257" s="545"/>
      <c r="C257" s="98">
        <v>197195.6</v>
      </c>
      <c r="D257" s="98">
        <v>20844.026756328836</v>
      </c>
      <c r="E257" s="98">
        <f t="shared" si="3"/>
        <v>218039.62675632886</v>
      </c>
    </row>
    <row r="258" spans="1:5" ht="15.75">
      <c r="A258" s="543" t="s">
        <v>229</v>
      </c>
      <c r="B258" s="111" t="s">
        <v>393</v>
      </c>
      <c r="C258" s="110"/>
      <c r="D258" s="112">
        <v>70436.200000000012</v>
      </c>
      <c r="E258" s="108">
        <f t="shared" si="3"/>
        <v>70436.200000000012</v>
      </c>
    </row>
    <row r="259" spans="1:5" ht="15.75">
      <c r="A259" s="544"/>
      <c r="B259" s="111" t="s">
        <v>394</v>
      </c>
      <c r="C259" s="110"/>
      <c r="D259" s="112">
        <v>21688.560000000001</v>
      </c>
      <c r="E259" s="108">
        <f t="shared" si="3"/>
        <v>21688.560000000001</v>
      </c>
    </row>
    <row r="260" spans="1:5" ht="15.75">
      <c r="A260" s="544"/>
      <c r="B260" s="109" t="s">
        <v>230</v>
      </c>
      <c r="C260" s="110">
        <v>17282</v>
      </c>
      <c r="D260" s="107">
        <v>17628.458161284623</v>
      </c>
      <c r="E260" s="108">
        <f t="shared" si="3"/>
        <v>34910.458161284623</v>
      </c>
    </row>
    <row r="261" spans="1:5" ht="15.75">
      <c r="A261" s="544"/>
      <c r="B261" s="109" t="s">
        <v>231</v>
      </c>
      <c r="C261" s="110">
        <v>35426.58</v>
      </c>
      <c r="D261" s="107">
        <v>7980.8953323708256</v>
      </c>
      <c r="E261" s="108">
        <f t="shared" si="3"/>
        <v>43407.475332370828</v>
      </c>
    </row>
    <row r="262" spans="1:5" ht="15.75">
      <c r="A262" s="544"/>
      <c r="B262" s="109" t="s">
        <v>232</v>
      </c>
      <c r="C262" s="110">
        <v>1675961.2599999993</v>
      </c>
      <c r="D262" s="107">
        <v>47381.374465771951</v>
      </c>
      <c r="E262" s="108">
        <f t="shared" si="3"/>
        <v>1723342.6344657713</v>
      </c>
    </row>
    <row r="263" spans="1:5" ht="15.75">
      <c r="A263" s="544"/>
      <c r="B263" s="111" t="s">
        <v>395</v>
      </c>
      <c r="C263" s="110"/>
      <c r="D263" s="112">
        <v>12607.449999999999</v>
      </c>
      <c r="E263" s="108">
        <f t="shared" si="3"/>
        <v>12607.449999999999</v>
      </c>
    </row>
    <row r="264" spans="1:5" ht="15.75">
      <c r="A264" s="544"/>
      <c r="B264" s="111" t="s">
        <v>396</v>
      </c>
      <c r="C264" s="110"/>
      <c r="D264" s="112">
        <v>90685.879999999976</v>
      </c>
      <c r="E264" s="108">
        <f t="shared" si="3"/>
        <v>90685.879999999976</v>
      </c>
    </row>
    <row r="265" spans="1:5" ht="15.75">
      <c r="A265" s="543"/>
      <c r="B265" s="111" t="s">
        <v>397</v>
      </c>
      <c r="C265" s="110"/>
      <c r="D265" s="112">
        <v>7404.8099999999995</v>
      </c>
      <c r="E265" s="108">
        <f t="shared" si="3"/>
        <v>7404.8099999999995</v>
      </c>
    </row>
    <row r="266" spans="1:5" ht="15.75">
      <c r="A266" s="543"/>
      <c r="B266" s="109" t="s">
        <v>233</v>
      </c>
      <c r="C266" s="110">
        <v>4746.28</v>
      </c>
      <c r="D266" s="107">
        <v>3956.2513539156912</v>
      </c>
      <c r="E266" s="108">
        <f t="shared" ref="E266:E329" si="4">D266+C266</f>
        <v>8702.5313539156905</v>
      </c>
    </row>
    <row r="267" spans="1:5" ht="15.75">
      <c r="A267" s="543"/>
      <c r="B267" s="111" t="s">
        <v>398</v>
      </c>
      <c r="C267" s="110"/>
      <c r="D267" s="112">
        <v>3447.11</v>
      </c>
      <c r="E267" s="108">
        <f t="shared" si="4"/>
        <v>3447.11</v>
      </c>
    </row>
    <row r="268" spans="1:5" ht="15.75">
      <c r="A268" s="545" t="s">
        <v>234</v>
      </c>
      <c r="B268" s="545"/>
      <c r="C268" s="98">
        <v>1733416.1199999994</v>
      </c>
      <c r="D268" s="98">
        <v>283216.98931334302</v>
      </c>
      <c r="E268" s="98">
        <f t="shared" si="4"/>
        <v>2016633.1093133425</v>
      </c>
    </row>
    <row r="269" spans="1:5" ht="15.75">
      <c r="A269" s="543" t="s">
        <v>235</v>
      </c>
      <c r="B269" s="109" t="s">
        <v>236</v>
      </c>
      <c r="C269" s="110">
        <v>46747.28</v>
      </c>
      <c r="D269" s="107">
        <v>43802.075215063582</v>
      </c>
      <c r="E269" s="108">
        <f t="shared" si="4"/>
        <v>90549.355215063581</v>
      </c>
    </row>
    <row r="270" spans="1:5" ht="15.75">
      <c r="A270" s="543"/>
      <c r="B270" s="109" t="s">
        <v>237</v>
      </c>
      <c r="C270" s="110">
        <v>10216.42</v>
      </c>
      <c r="D270" s="107">
        <v>3878.9929326937154</v>
      </c>
      <c r="E270" s="108">
        <f t="shared" si="4"/>
        <v>14095.412932693715</v>
      </c>
    </row>
    <row r="271" spans="1:5" ht="15.75">
      <c r="A271" s="543"/>
      <c r="B271" s="109" t="s">
        <v>238</v>
      </c>
      <c r="C271" s="110">
        <v>30086.04</v>
      </c>
      <c r="D271" s="107">
        <v>6143.1649155689474</v>
      </c>
      <c r="E271" s="108">
        <f t="shared" si="4"/>
        <v>36229.204915568946</v>
      </c>
    </row>
    <row r="272" spans="1:5" ht="15.75">
      <c r="A272" s="543"/>
      <c r="B272" s="109" t="s">
        <v>239</v>
      </c>
      <c r="C272" s="110">
        <v>83595.69</v>
      </c>
      <c r="D272" s="107">
        <v>0</v>
      </c>
      <c r="E272" s="108">
        <f t="shared" si="4"/>
        <v>83595.69</v>
      </c>
    </row>
    <row r="273" spans="1:5" ht="15.75">
      <c r="A273" s="543"/>
      <c r="B273" s="109" t="s">
        <v>240</v>
      </c>
      <c r="C273" s="110">
        <v>1446.85</v>
      </c>
      <c r="D273" s="107">
        <v>2794.1950644634239</v>
      </c>
      <c r="E273" s="108">
        <f t="shared" si="4"/>
        <v>4241.0450644634238</v>
      </c>
    </row>
    <row r="274" spans="1:5" ht="15.75">
      <c r="A274" s="543"/>
      <c r="B274" s="109" t="s">
        <v>241</v>
      </c>
      <c r="C274" s="110">
        <v>23782.66</v>
      </c>
      <c r="D274" s="107">
        <v>0</v>
      </c>
      <c r="E274" s="108">
        <f t="shared" si="4"/>
        <v>23782.66</v>
      </c>
    </row>
    <row r="275" spans="1:5" ht="15.75">
      <c r="A275" s="543"/>
      <c r="B275" s="109" t="s">
        <v>242</v>
      </c>
      <c r="C275" s="110">
        <v>18925.810000000001</v>
      </c>
      <c r="D275" s="107">
        <v>0</v>
      </c>
      <c r="E275" s="108">
        <f t="shared" si="4"/>
        <v>18925.810000000001</v>
      </c>
    </row>
    <row r="276" spans="1:5" ht="15.75">
      <c r="A276" s="543"/>
      <c r="B276" s="109" t="s">
        <v>243</v>
      </c>
      <c r="C276" s="110">
        <v>4469.9399999999996</v>
      </c>
      <c r="D276" s="107">
        <v>115993.4449071612</v>
      </c>
      <c r="E276" s="108">
        <f t="shared" si="4"/>
        <v>120463.38490716121</v>
      </c>
    </row>
    <row r="277" spans="1:5" ht="15.75">
      <c r="A277" s="543"/>
      <c r="B277" s="109" t="s">
        <v>244</v>
      </c>
      <c r="C277" s="110">
        <v>4174.62</v>
      </c>
      <c r="D277" s="107">
        <v>10623.70238562645</v>
      </c>
      <c r="E277" s="108">
        <f t="shared" si="4"/>
        <v>14798.322385626449</v>
      </c>
    </row>
    <row r="278" spans="1:5" ht="15.75">
      <c r="A278" s="543"/>
      <c r="B278" s="109" t="s">
        <v>245</v>
      </c>
      <c r="C278" s="110">
        <v>16302.55</v>
      </c>
      <c r="D278" s="107">
        <v>0</v>
      </c>
      <c r="E278" s="108">
        <f t="shared" si="4"/>
        <v>16302.55</v>
      </c>
    </row>
    <row r="279" spans="1:5" ht="15.75">
      <c r="A279" s="543"/>
      <c r="B279" s="109" t="s">
        <v>246</v>
      </c>
      <c r="C279" s="110">
        <v>30858.82</v>
      </c>
      <c r="D279" s="107">
        <v>0</v>
      </c>
      <c r="E279" s="108">
        <f t="shared" si="4"/>
        <v>30858.82</v>
      </c>
    </row>
    <row r="280" spans="1:5" ht="15.75">
      <c r="A280" s="543"/>
      <c r="B280" s="109" t="s">
        <v>247</v>
      </c>
      <c r="C280" s="110">
        <v>55804.820000000007</v>
      </c>
      <c r="D280" s="107">
        <v>5375.4064490001938</v>
      </c>
      <c r="E280" s="108">
        <f t="shared" si="4"/>
        <v>61180.226449000198</v>
      </c>
    </row>
    <row r="281" spans="1:5" ht="15.75">
      <c r="A281" s="543"/>
      <c r="B281" s="109" t="s">
        <v>248</v>
      </c>
      <c r="C281" s="110">
        <v>43508.459999999992</v>
      </c>
      <c r="D281" s="107">
        <v>9635.5682009951161</v>
      </c>
      <c r="E281" s="108">
        <f t="shared" si="4"/>
        <v>53144.028200995104</v>
      </c>
    </row>
    <row r="282" spans="1:5" ht="15.75">
      <c r="A282" s="545" t="s">
        <v>249</v>
      </c>
      <c r="B282" s="545"/>
      <c r="C282" s="98">
        <v>369919.95999999996</v>
      </c>
      <c r="D282" s="98">
        <v>198246.55007057264</v>
      </c>
      <c r="E282" s="98">
        <f t="shared" si="4"/>
        <v>568166.51007057261</v>
      </c>
    </row>
    <row r="283" spans="1:5" ht="15.75">
      <c r="A283" s="543" t="s">
        <v>250</v>
      </c>
      <c r="B283" s="109" t="s">
        <v>251</v>
      </c>
      <c r="C283" s="110">
        <v>4957.9199999999992</v>
      </c>
      <c r="D283" s="107">
        <v>7557.4198797130248</v>
      </c>
      <c r="E283" s="108">
        <f t="shared" si="4"/>
        <v>12515.339879713025</v>
      </c>
    </row>
    <row r="284" spans="1:5" ht="15.75">
      <c r="A284" s="543"/>
      <c r="B284" s="109" t="s">
        <v>252</v>
      </c>
      <c r="C284" s="110">
        <v>9421.6999999999989</v>
      </c>
      <c r="D284" s="107">
        <v>2519.0485279860986</v>
      </c>
      <c r="E284" s="108">
        <f t="shared" si="4"/>
        <v>11940.748527986098</v>
      </c>
    </row>
    <row r="285" spans="1:5" ht="15.75">
      <c r="A285" s="543"/>
      <c r="B285" s="109" t="s">
        <v>253</v>
      </c>
      <c r="C285" s="110">
        <v>39431.680000000008</v>
      </c>
      <c r="D285" s="107">
        <v>0</v>
      </c>
      <c r="E285" s="108">
        <f t="shared" si="4"/>
        <v>39431.680000000008</v>
      </c>
    </row>
    <row r="286" spans="1:5" ht="15.75">
      <c r="A286" s="543"/>
      <c r="B286" s="109" t="s">
        <v>254</v>
      </c>
      <c r="C286" s="110">
        <v>3020.2599999999998</v>
      </c>
      <c r="D286" s="107">
        <v>0</v>
      </c>
      <c r="E286" s="108">
        <f t="shared" si="4"/>
        <v>3020.2599999999998</v>
      </c>
    </row>
    <row r="287" spans="1:5" ht="15.75">
      <c r="A287" s="543"/>
      <c r="B287" s="109" t="s">
        <v>255</v>
      </c>
      <c r="C287" s="110">
        <v>109184.15999999997</v>
      </c>
      <c r="D287" s="107">
        <v>3389.3843086625475</v>
      </c>
      <c r="E287" s="108">
        <f t="shared" si="4"/>
        <v>112573.54430866252</v>
      </c>
    </row>
    <row r="288" spans="1:5" ht="15.75">
      <c r="A288" s="543"/>
      <c r="B288" s="109" t="s">
        <v>256</v>
      </c>
      <c r="C288" s="110">
        <v>12767.71</v>
      </c>
      <c r="D288" s="107">
        <v>0</v>
      </c>
      <c r="E288" s="108">
        <f t="shared" si="4"/>
        <v>12767.71</v>
      </c>
    </row>
    <row r="289" spans="1:5" ht="15.75">
      <c r="A289" s="544"/>
      <c r="B289" s="111" t="s">
        <v>399</v>
      </c>
      <c r="C289" s="110"/>
      <c r="D289" s="112">
        <v>10179.509999999998</v>
      </c>
      <c r="E289" s="108">
        <f t="shared" si="4"/>
        <v>10179.509999999998</v>
      </c>
    </row>
    <row r="290" spans="1:5" ht="15.75">
      <c r="A290" s="543"/>
      <c r="B290" s="109" t="s">
        <v>257</v>
      </c>
      <c r="C290" s="110">
        <v>28946.700000000008</v>
      </c>
      <c r="D290" s="107">
        <v>10501.35718085587</v>
      </c>
      <c r="E290" s="108">
        <f t="shared" si="4"/>
        <v>39448.057180855874</v>
      </c>
    </row>
    <row r="291" spans="1:5" ht="15.75">
      <c r="A291" s="543"/>
      <c r="B291" s="109" t="s">
        <v>258</v>
      </c>
      <c r="C291" s="110">
        <v>2949.52</v>
      </c>
      <c r="D291" s="107">
        <v>0</v>
      </c>
      <c r="E291" s="108">
        <f t="shared" si="4"/>
        <v>2949.52</v>
      </c>
    </row>
    <row r="292" spans="1:5" ht="15.75">
      <c r="A292" s="543"/>
      <c r="B292" s="109" t="s">
        <v>259</v>
      </c>
      <c r="C292" s="110">
        <v>10686.59</v>
      </c>
      <c r="D292" s="107">
        <v>0</v>
      </c>
      <c r="E292" s="108">
        <f t="shared" si="4"/>
        <v>10686.59</v>
      </c>
    </row>
    <row r="293" spans="1:5" ht="15.75">
      <c r="A293" s="543"/>
      <c r="B293" s="109" t="s">
        <v>260</v>
      </c>
      <c r="C293" s="110">
        <v>6007.16</v>
      </c>
      <c r="D293" s="107">
        <v>0</v>
      </c>
      <c r="E293" s="108">
        <f t="shared" si="4"/>
        <v>6007.16</v>
      </c>
    </row>
    <row r="294" spans="1:5" ht="15.75">
      <c r="A294" s="543"/>
      <c r="B294" s="109" t="s">
        <v>261</v>
      </c>
      <c r="C294" s="110">
        <v>7040.7200000000012</v>
      </c>
      <c r="D294" s="107">
        <v>518.96756794841303</v>
      </c>
      <c r="E294" s="108">
        <f t="shared" si="4"/>
        <v>7559.6875679484147</v>
      </c>
    </row>
    <row r="295" spans="1:5" ht="15.75">
      <c r="A295" s="543"/>
      <c r="B295" s="109" t="s">
        <v>262</v>
      </c>
      <c r="C295" s="110">
        <v>4706.96</v>
      </c>
      <c r="D295" s="107">
        <v>0</v>
      </c>
      <c r="E295" s="108">
        <f t="shared" si="4"/>
        <v>4706.96</v>
      </c>
    </row>
    <row r="296" spans="1:5" ht="15.75">
      <c r="A296" s="543"/>
      <c r="B296" s="109" t="s">
        <v>263</v>
      </c>
      <c r="C296" s="110">
        <v>1761</v>
      </c>
      <c r="D296" s="107">
        <v>0</v>
      </c>
      <c r="E296" s="108">
        <f t="shared" si="4"/>
        <v>1761</v>
      </c>
    </row>
    <row r="297" spans="1:5" ht="15.75">
      <c r="A297" s="543"/>
      <c r="B297" s="109" t="s">
        <v>264</v>
      </c>
      <c r="C297" s="110">
        <v>9581.52</v>
      </c>
      <c r="D297" s="107">
        <v>0</v>
      </c>
      <c r="E297" s="108">
        <f t="shared" si="4"/>
        <v>9581.52</v>
      </c>
    </row>
    <row r="298" spans="1:5" ht="15.75">
      <c r="A298" s="545" t="s">
        <v>265</v>
      </c>
      <c r="B298" s="545"/>
      <c r="C298" s="98">
        <v>250463.6</v>
      </c>
      <c r="D298" s="98">
        <v>34665.687465165953</v>
      </c>
      <c r="E298" s="98">
        <f t="shared" si="4"/>
        <v>285129.28746516595</v>
      </c>
    </row>
    <row r="299" spans="1:5" ht="15.75">
      <c r="A299" s="543" t="s">
        <v>266</v>
      </c>
      <c r="B299" s="109" t="s">
        <v>267</v>
      </c>
      <c r="C299" s="110">
        <v>1164.08</v>
      </c>
      <c r="D299" s="107">
        <v>4276.7264261322316</v>
      </c>
      <c r="E299" s="108">
        <f t="shared" si="4"/>
        <v>5440.8064261322315</v>
      </c>
    </row>
    <row r="300" spans="1:5" ht="15.75">
      <c r="A300" s="544"/>
      <c r="B300" s="111" t="s">
        <v>400</v>
      </c>
      <c r="C300" s="110"/>
      <c r="D300" s="112">
        <v>1571.8200000000002</v>
      </c>
      <c r="E300" s="108">
        <f t="shared" si="4"/>
        <v>1571.8200000000002</v>
      </c>
    </row>
    <row r="301" spans="1:5" ht="15.75">
      <c r="A301" s="544"/>
      <c r="B301" s="111" t="s">
        <v>401</v>
      </c>
      <c r="C301" s="110"/>
      <c r="D301" s="112">
        <v>12369.22</v>
      </c>
      <c r="E301" s="108">
        <f t="shared" si="4"/>
        <v>12369.22</v>
      </c>
    </row>
    <row r="302" spans="1:5" ht="15.75">
      <c r="A302" s="544"/>
      <c r="B302" s="109" t="s">
        <v>268</v>
      </c>
      <c r="C302" s="110">
        <v>2006</v>
      </c>
      <c r="D302" s="107">
        <v>11411.024183312196</v>
      </c>
      <c r="E302" s="108">
        <f t="shared" si="4"/>
        <v>13417.024183312196</v>
      </c>
    </row>
    <row r="303" spans="1:5" ht="15.75">
      <c r="A303" s="544"/>
      <c r="B303" s="111" t="s">
        <v>402</v>
      </c>
      <c r="C303" s="110"/>
      <c r="D303" s="112">
        <v>82071.759999999995</v>
      </c>
      <c r="E303" s="108">
        <f t="shared" si="4"/>
        <v>82071.759999999995</v>
      </c>
    </row>
    <row r="304" spans="1:5" ht="15.75">
      <c r="A304" s="544"/>
      <c r="B304" s="109" t="s">
        <v>269</v>
      </c>
      <c r="C304" s="110">
        <v>2066.7199999999998</v>
      </c>
      <c r="D304" s="107">
        <v>35973.353588520025</v>
      </c>
      <c r="E304" s="108">
        <f t="shared" si="4"/>
        <v>38040.073588520027</v>
      </c>
    </row>
    <row r="305" spans="1:5" ht="15.75">
      <c r="A305" s="543"/>
      <c r="B305" s="111" t="s">
        <v>403</v>
      </c>
      <c r="C305" s="110"/>
      <c r="D305" s="112">
        <v>57702.96</v>
      </c>
      <c r="E305" s="108">
        <f t="shared" si="4"/>
        <v>57702.96</v>
      </c>
    </row>
    <row r="306" spans="1:5" ht="15.75">
      <c r="A306" s="543"/>
      <c r="B306" s="109" t="s">
        <v>270</v>
      </c>
      <c r="C306" s="110">
        <v>13190.789999999999</v>
      </c>
      <c r="D306" s="107">
        <v>644.40906039102674</v>
      </c>
      <c r="E306" s="108">
        <f t="shared" si="4"/>
        <v>13835.199060391025</v>
      </c>
    </row>
    <row r="307" spans="1:5" ht="15.75">
      <c r="A307" s="543"/>
      <c r="B307" s="109" t="s">
        <v>271</v>
      </c>
      <c r="C307" s="110">
        <v>27816.219999999994</v>
      </c>
      <c r="D307" s="107">
        <v>2745.4122618468518</v>
      </c>
      <c r="E307" s="108">
        <f t="shared" si="4"/>
        <v>30561.632261846848</v>
      </c>
    </row>
    <row r="308" spans="1:5" ht="15.75">
      <c r="A308" s="543"/>
      <c r="B308" s="111" t="s">
        <v>404</v>
      </c>
      <c r="C308" s="110"/>
      <c r="D308" s="112">
        <v>67093.2</v>
      </c>
      <c r="E308" s="108">
        <f t="shared" si="4"/>
        <v>67093.2</v>
      </c>
    </row>
    <row r="309" spans="1:5" ht="15.75">
      <c r="A309" s="545" t="s">
        <v>272</v>
      </c>
      <c r="B309" s="545"/>
      <c r="C309" s="98">
        <v>46243.80999999999</v>
      </c>
      <c r="D309" s="98">
        <v>275859.88552020228</v>
      </c>
      <c r="E309" s="98">
        <f t="shared" si="4"/>
        <v>322103.69552020228</v>
      </c>
    </row>
    <row r="310" spans="1:5" ht="15.75">
      <c r="A310" s="543" t="s">
        <v>273</v>
      </c>
      <c r="B310" s="109" t="s">
        <v>274</v>
      </c>
      <c r="C310" s="110">
        <v>39787.68</v>
      </c>
      <c r="D310" s="107">
        <v>8870.9943546295744</v>
      </c>
      <c r="E310" s="108">
        <f t="shared" si="4"/>
        <v>48658.674354629577</v>
      </c>
    </row>
    <row r="311" spans="1:5" ht="15.75">
      <c r="A311" s="544"/>
      <c r="B311" s="111" t="s">
        <v>405</v>
      </c>
      <c r="C311" s="110"/>
      <c r="D311" s="112">
        <v>19157.620000000003</v>
      </c>
      <c r="E311" s="108">
        <f t="shared" si="4"/>
        <v>19157.620000000003</v>
      </c>
    </row>
    <row r="312" spans="1:5" ht="15.75">
      <c r="A312" s="544"/>
      <c r="B312" s="109" t="s">
        <v>275</v>
      </c>
      <c r="C312" s="110">
        <v>3786.22</v>
      </c>
      <c r="D312" s="107">
        <v>25585.289852528655</v>
      </c>
      <c r="E312" s="108">
        <f t="shared" si="4"/>
        <v>29371.509852528656</v>
      </c>
    </row>
    <row r="313" spans="1:5" ht="15.75">
      <c r="A313" s="544"/>
      <c r="B313" s="111" t="s">
        <v>406</v>
      </c>
      <c r="C313" s="110"/>
      <c r="D313" s="112">
        <v>42461.440000000002</v>
      </c>
      <c r="E313" s="108">
        <f t="shared" si="4"/>
        <v>42461.440000000002</v>
      </c>
    </row>
    <row r="314" spans="1:5" ht="15.75">
      <c r="A314" s="544"/>
      <c r="B314" s="111" t="s">
        <v>407</v>
      </c>
      <c r="C314" s="110"/>
      <c r="D314" s="112">
        <v>42016.789999999994</v>
      </c>
      <c r="E314" s="108">
        <f t="shared" si="4"/>
        <v>42016.789999999994</v>
      </c>
    </row>
    <row r="315" spans="1:5" ht="15.75">
      <c r="A315" s="544"/>
      <c r="B315" s="111" t="s">
        <v>408</v>
      </c>
      <c r="C315" s="110"/>
      <c r="D315" s="112">
        <v>31404.080000000009</v>
      </c>
      <c r="E315" s="108">
        <f t="shared" si="4"/>
        <v>31404.080000000009</v>
      </c>
    </row>
    <row r="316" spans="1:5" ht="15.75">
      <c r="A316" s="544"/>
      <c r="B316" s="111" t="s">
        <v>409</v>
      </c>
      <c r="C316" s="110"/>
      <c r="D316" s="112">
        <v>16188.17</v>
      </c>
      <c r="E316" s="108">
        <f t="shared" si="4"/>
        <v>16188.17</v>
      </c>
    </row>
    <row r="317" spans="1:5" ht="15.75">
      <c r="A317" s="544"/>
      <c r="B317" s="111" t="s">
        <v>410</v>
      </c>
      <c r="C317" s="110"/>
      <c r="D317" s="112">
        <v>94605.160000000018</v>
      </c>
      <c r="E317" s="108">
        <f t="shared" si="4"/>
        <v>94605.160000000018</v>
      </c>
    </row>
    <row r="318" spans="1:5" ht="15.75">
      <c r="A318" s="543"/>
      <c r="B318" s="111" t="s">
        <v>411</v>
      </c>
      <c r="C318" s="110"/>
      <c r="D318" s="112">
        <v>76529.320000000007</v>
      </c>
      <c r="E318" s="108">
        <f t="shared" si="4"/>
        <v>76529.320000000007</v>
      </c>
    </row>
    <row r="319" spans="1:5" ht="15.75">
      <c r="A319" s="545" t="s">
        <v>276</v>
      </c>
      <c r="B319" s="545"/>
      <c r="C319" s="98">
        <v>43573.9</v>
      </c>
      <c r="D319" s="98">
        <v>356818.86420715827</v>
      </c>
      <c r="E319" s="98">
        <f t="shared" si="4"/>
        <v>400392.7642071583</v>
      </c>
    </row>
    <row r="320" spans="1:5" ht="15.75">
      <c r="A320" s="543" t="s">
        <v>277</v>
      </c>
      <c r="B320" s="109" t="s">
        <v>278</v>
      </c>
      <c r="C320" s="110">
        <v>1391.54</v>
      </c>
      <c r="D320" s="107">
        <v>10453.174109635233</v>
      </c>
      <c r="E320" s="108">
        <f t="shared" si="4"/>
        <v>11844.714109635232</v>
      </c>
    </row>
    <row r="321" spans="1:5" ht="15.75">
      <c r="A321" s="543"/>
      <c r="B321" s="109" t="s">
        <v>279</v>
      </c>
      <c r="C321" s="110">
        <v>4022.52</v>
      </c>
      <c r="D321" s="107">
        <v>28964.808812182127</v>
      </c>
      <c r="E321" s="108">
        <f t="shared" si="4"/>
        <v>32987.328812182124</v>
      </c>
    </row>
    <row r="322" spans="1:5" ht="15.75">
      <c r="A322" s="543"/>
      <c r="B322" s="109" t="s">
        <v>280</v>
      </c>
      <c r="C322" s="110">
        <v>15280.93</v>
      </c>
      <c r="D322" s="107">
        <v>0</v>
      </c>
      <c r="E322" s="108">
        <f t="shared" si="4"/>
        <v>15280.93</v>
      </c>
    </row>
    <row r="323" spans="1:5" ht="15.75">
      <c r="A323" s="543"/>
      <c r="B323" s="109" t="s">
        <v>281</v>
      </c>
      <c r="C323" s="110">
        <v>98253.700000000012</v>
      </c>
      <c r="D323" s="107">
        <v>0</v>
      </c>
      <c r="E323" s="108">
        <f t="shared" si="4"/>
        <v>98253.700000000012</v>
      </c>
    </row>
    <row r="324" spans="1:5" ht="15.75">
      <c r="A324" s="544"/>
      <c r="B324" s="115" t="s">
        <v>789</v>
      </c>
      <c r="C324" s="110"/>
      <c r="D324" s="112">
        <v>90</v>
      </c>
      <c r="E324" s="108">
        <f t="shared" si="4"/>
        <v>90</v>
      </c>
    </row>
    <row r="325" spans="1:5" ht="15.75">
      <c r="A325" s="543"/>
      <c r="B325" s="109" t="s">
        <v>282</v>
      </c>
      <c r="C325" s="110">
        <v>20115.059999999998</v>
      </c>
      <c r="D325" s="107">
        <v>0</v>
      </c>
      <c r="E325" s="108">
        <f t="shared" si="4"/>
        <v>20115.059999999998</v>
      </c>
    </row>
    <row r="326" spans="1:5" ht="15.75">
      <c r="A326" s="543"/>
      <c r="B326" s="109" t="s">
        <v>283</v>
      </c>
      <c r="C326" s="110">
        <v>144522.6</v>
      </c>
      <c r="D326" s="107">
        <v>68183.016092025136</v>
      </c>
      <c r="E326" s="108">
        <f t="shared" si="4"/>
        <v>212705.61609202513</v>
      </c>
    </row>
    <row r="327" spans="1:5" ht="15.75">
      <c r="A327" s="543"/>
      <c r="B327" s="109" t="s">
        <v>284</v>
      </c>
      <c r="C327" s="110">
        <v>17469</v>
      </c>
      <c r="D327" s="107">
        <v>0</v>
      </c>
      <c r="E327" s="108">
        <f t="shared" si="4"/>
        <v>17469</v>
      </c>
    </row>
    <row r="328" spans="1:5" ht="15.75">
      <c r="A328" s="543"/>
      <c r="B328" s="109" t="s">
        <v>285</v>
      </c>
      <c r="C328" s="110">
        <v>3048.23</v>
      </c>
      <c r="D328" s="107">
        <v>114274.61472641373</v>
      </c>
      <c r="E328" s="108">
        <f t="shared" si="4"/>
        <v>117322.84472641372</v>
      </c>
    </row>
    <row r="329" spans="1:5" ht="15.75">
      <c r="A329" s="543"/>
      <c r="B329" s="109" t="s">
        <v>286</v>
      </c>
      <c r="C329" s="110">
        <v>41890.15</v>
      </c>
      <c r="D329" s="107">
        <v>0</v>
      </c>
      <c r="E329" s="108">
        <f t="shared" si="4"/>
        <v>41890.15</v>
      </c>
    </row>
    <row r="330" spans="1:5" ht="15.75">
      <c r="A330" s="543"/>
      <c r="B330" s="109" t="s">
        <v>287</v>
      </c>
      <c r="C330" s="110">
        <v>38625.460000000006</v>
      </c>
      <c r="D330" s="107">
        <v>0</v>
      </c>
      <c r="E330" s="108">
        <f t="shared" ref="E330:E382" si="5">D330+C330</f>
        <v>38625.460000000006</v>
      </c>
    </row>
    <row r="331" spans="1:5" ht="15.75">
      <c r="A331" s="543"/>
      <c r="B331" s="109" t="s">
        <v>288</v>
      </c>
      <c r="C331" s="110">
        <v>28810.28</v>
      </c>
      <c r="D331" s="107">
        <v>0</v>
      </c>
      <c r="E331" s="108">
        <f t="shared" si="5"/>
        <v>28810.28</v>
      </c>
    </row>
    <row r="332" spans="1:5" ht="15.75">
      <c r="A332" s="543"/>
      <c r="B332" s="109" t="s">
        <v>289</v>
      </c>
      <c r="C332" s="110">
        <v>13504.550000000001</v>
      </c>
      <c r="D332" s="107">
        <v>0</v>
      </c>
      <c r="E332" s="108">
        <f t="shared" si="5"/>
        <v>13504.550000000001</v>
      </c>
    </row>
    <row r="333" spans="1:5" ht="15.75">
      <c r="A333" s="543"/>
      <c r="B333" s="109" t="s">
        <v>290</v>
      </c>
      <c r="C333" s="110">
        <v>508.24</v>
      </c>
      <c r="D333" s="107">
        <v>0</v>
      </c>
      <c r="E333" s="108">
        <f t="shared" si="5"/>
        <v>508.24</v>
      </c>
    </row>
    <row r="334" spans="1:5" ht="15.75">
      <c r="A334" s="543"/>
      <c r="B334" s="109" t="s">
        <v>291</v>
      </c>
      <c r="C334" s="110">
        <v>7339.44</v>
      </c>
      <c r="D334" s="107">
        <v>0</v>
      </c>
      <c r="E334" s="108">
        <f t="shared" si="5"/>
        <v>7339.44</v>
      </c>
    </row>
    <row r="335" spans="1:5" ht="15.75">
      <c r="A335" s="543"/>
      <c r="B335" s="109" t="s">
        <v>292</v>
      </c>
      <c r="C335" s="110">
        <v>3437.5200000000004</v>
      </c>
      <c r="D335" s="107">
        <v>0</v>
      </c>
      <c r="E335" s="108">
        <f t="shared" si="5"/>
        <v>3437.5200000000004</v>
      </c>
    </row>
    <row r="336" spans="1:5" ht="15.75">
      <c r="A336" s="545" t="s">
        <v>293</v>
      </c>
      <c r="B336" s="545"/>
      <c r="C336" s="98">
        <v>438219.22</v>
      </c>
      <c r="D336" s="98">
        <v>221965.61374025623</v>
      </c>
      <c r="E336" s="98">
        <f t="shared" si="5"/>
        <v>660184.83374025626</v>
      </c>
    </row>
    <row r="337" spans="1:5" ht="15.75">
      <c r="A337" s="543" t="s">
        <v>294</v>
      </c>
      <c r="B337" s="109" t="s">
        <v>295</v>
      </c>
      <c r="C337" s="110">
        <v>1541.4</v>
      </c>
      <c r="D337" s="107">
        <v>0</v>
      </c>
      <c r="E337" s="108">
        <f t="shared" si="5"/>
        <v>1541.4</v>
      </c>
    </row>
    <row r="338" spans="1:5" ht="15.75">
      <c r="A338" s="543"/>
      <c r="B338" s="109" t="s">
        <v>296</v>
      </c>
      <c r="C338" s="110">
        <v>5929.34</v>
      </c>
      <c r="D338" s="107">
        <v>0</v>
      </c>
      <c r="E338" s="108">
        <f t="shared" si="5"/>
        <v>5929.34</v>
      </c>
    </row>
    <row r="339" spans="1:5" ht="15.75">
      <c r="A339" s="543"/>
      <c r="B339" s="109" t="s">
        <v>297</v>
      </c>
      <c r="C339" s="110">
        <v>17396.189999999999</v>
      </c>
      <c r="D339" s="107">
        <v>0</v>
      </c>
      <c r="E339" s="108">
        <f t="shared" si="5"/>
        <v>17396.189999999999</v>
      </c>
    </row>
    <row r="340" spans="1:5" ht="15.75">
      <c r="A340" s="543"/>
      <c r="B340" s="109" t="s">
        <v>298</v>
      </c>
      <c r="C340" s="110">
        <v>60306.64</v>
      </c>
      <c r="D340" s="107">
        <v>0</v>
      </c>
      <c r="E340" s="108">
        <f t="shared" si="5"/>
        <v>60306.64</v>
      </c>
    </row>
    <row r="341" spans="1:5" ht="15.75">
      <c r="A341" s="543"/>
      <c r="B341" s="109" t="s">
        <v>299</v>
      </c>
      <c r="C341" s="110">
        <v>59264.58</v>
      </c>
      <c r="D341" s="107">
        <v>0</v>
      </c>
      <c r="E341" s="108">
        <f t="shared" si="5"/>
        <v>59264.58</v>
      </c>
    </row>
    <row r="342" spans="1:5" ht="15.75">
      <c r="A342" s="543"/>
      <c r="B342" s="109" t="s">
        <v>300</v>
      </c>
      <c r="C342" s="110">
        <v>120786.14000000001</v>
      </c>
      <c r="D342" s="107">
        <v>0</v>
      </c>
      <c r="E342" s="108">
        <f t="shared" si="5"/>
        <v>120786.14000000001</v>
      </c>
    </row>
    <row r="343" spans="1:5" ht="15.75">
      <c r="A343" s="543"/>
      <c r="B343" s="109" t="s">
        <v>301</v>
      </c>
      <c r="C343" s="110">
        <v>25361.77</v>
      </c>
      <c r="D343" s="107">
        <v>0</v>
      </c>
      <c r="E343" s="108">
        <f t="shared" si="5"/>
        <v>25361.77</v>
      </c>
    </row>
    <row r="344" spans="1:5" ht="15.75">
      <c r="A344" s="543"/>
      <c r="B344" s="109" t="s">
        <v>302</v>
      </c>
      <c r="C344" s="110">
        <v>9807.99</v>
      </c>
      <c r="D344" s="107">
        <v>14215.363541620025</v>
      </c>
      <c r="E344" s="108">
        <f t="shared" si="5"/>
        <v>24023.353541620025</v>
      </c>
    </row>
    <row r="345" spans="1:5" ht="15.75">
      <c r="A345" s="543"/>
      <c r="B345" s="109" t="s">
        <v>303</v>
      </c>
      <c r="C345" s="110">
        <v>95394.52</v>
      </c>
      <c r="D345" s="107">
        <v>0</v>
      </c>
      <c r="E345" s="108">
        <f t="shared" si="5"/>
        <v>95394.52</v>
      </c>
    </row>
    <row r="346" spans="1:5" ht="15.75">
      <c r="A346" s="543"/>
      <c r="B346" s="109" t="s">
        <v>304</v>
      </c>
      <c r="C346" s="110">
        <v>17157.900000000001</v>
      </c>
      <c r="D346" s="107">
        <v>5509.7509307700475</v>
      </c>
      <c r="E346" s="108">
        <f t="shared" si="5"/>
        <v>22667.650930770047</v>
      </c>
    </row>
    <row r="347" spans="1:5" ht="15.75">
      <c r="A347" s="543"/>
      <c r="B347" s="109" t="s">
        <v>305</v>
      </c>
      <c r="C347" s="110">
        <v>43823.78</v>
      </c>
      <c r="D347" s="107">
        <v>1082.3803463241993</v>
      </c>
      <c r="E347" s="108">
        <f t="shared" si="5"/>
        <v>44906.160346324199</v>
      </c>
    </row>
    <row r="348" spans="1:5" ht="15.75">
      <c r="A348" s="543"/>
      <c r="B348" s="109" t="s">
        <v>306</v>
      </c>
      <c r="C348" s="110">
        <v>5787</v>
      </c>
      <c r="D348" s="107">
        <v>0</v>
      </c>
      <c r="E348" s="108">
        <f t="shared" si="5"/>
        <v>5787</v>
      </c>
    </row>
    <row r="349" spans="1:5" ht="15.75">
      <c r="A349" s="543"/>
      <c r="B349" s="109" t="s">
        <v>307</v>
      </c>
      <c r="C349" s="110">
        <v>69834.77</v>
      </c>
      <c r="D349" s="107">
        <v>0</v>
      </c>
      <c r="E349" s="108">
        <f t="shared" si="5"/>
        <v>69834.77</v>
      </c>
    </row>
    <row r="350" spans="1:5" ht="15.75">
      <c r="A350" s="545" t="s">
        <v>308</v>
      </c>
      <c r="B350" s="545"/>
      <c r="C350" s="98">
        <v>532392.02000000014</v>
      </c>
      <c r="D350" s="98">
        <v>20807.494818714273</v>
      </c>
      <c r="E350" s="98">
        <f t="shared" si="5"/>
        <v>553199.51481871447</v>
      </c>
    </row>
    <row r="351" spans="1:5" ht="15.75">
      <c r="A351" s="543"/>
      <c r="B351" s="109" t="s">
        <v>310</v>
      </c>
      <c r="C351" s="110">
        <v>14285.62</v>
      </c>
      <c r="D351" s="107">
        <v>0</v>
      </c>
      <c r="E351" s="108">
        <f t="shared" si="5"/>
        <v>14285.62</v>
      </c>
    </row>
    <row r="352" spans="1:5" ht="15.75">
      <c r="A352" s="543"/>
      <c r="B352" s="109" t="s">
        <v>311</v>
      </c>
      <c r="C352" s="110">
        <v>4333.8200000000006</v>
      </c>
      <c r="D352" s="107">
        <v>0</v>
      </c>
      <c r="E352" s="108">
        <f t="shared" si="5"/>
        <v>4333.8200000000006</v>
      </c>
    </row>
    <row r="353" spans="1:5" ht="15.75">
      <c r="A353" s="543"/>
      <c r="B353" s="109" t="s">
        <v>312</v>
      </c>
      <c r="C353" s="110">
        <v>10560.740000000002</v>
      </c>
      <c r="D353" s="107">
        <v>0</v>
      </c>
      <c r="E353" s="108">
        <f t="shared" si="5"/>
        <v>10560.740000000002</v>
      </c>
    </row>
    <row r="354" spans="1:5" ht="15.75">
      <c r="A354" s="543"/>
      <c r="B354" s="109" t="s">
        <v>313</v>
      </c>
      <c r="C354" s="110">
        <v>20988.58</v>
      </c>
      <c r="D354" s="107">
        <v>0</v>
      </c>
      <c r="E354" s="108">
        <f t="shared" si="5"/>
        <v>20988.58</v>
      </c>
    </row>
    <row r="355" spans="1:5" ht="15.75">
      <c r="A355" s="543"/>
      <c r="B355" s="109" t="s">
        <v>314</v>
      </c>
      <c r="C355" s="110">
        <v>7603.16</v>
      </c>
      <c r="D355" s="107">
        <v>20035.417356278675</v>
      </c>
      <c r="E355" s="108">
        <f t="shared" si="5"/>
        <v>27638.577356278674</v>
      </c>
    </row>
    <row r="356" spans="1:5" ht="15.75">
      <c r="A356" s="543"/>
      <c r="B356" s="109" t="s">
        <v>315</v>
      </c>
      <c r="C356" s="110">
        <v>1237.42</v>
      </c>
      <c r="D356" s="107">
        <v>0</v>
      </c>
      <c r="E356" s="108">
        <f t="shared" si="5"/>
        <v>1237.42</v>
      </c>
    </row>
    <row r="357" spans="1:5" ht="15.75">
      <c r="A357" s="543"/>
      <c r="B357" s="109" t="s">
        <v>316</v>
      </c>
      <c r="C357" s="110">
        <v>12027</v>
      </c>
      <c r="D357" s="107">
        <v>0</v>
      </c>
      <c r="E357" s="108">
        <f t="shared" si="5"/>
        <v>12027</v>
      </c>
    </row>
    <row r="358" spans="1:5" ht="15.75">
      <c r="A358" s="543"/>
      <c r="B358" s="109" t="s">
        <v>317</v>
      </c>
      <c r="C358" s="110">
        <v>4545.4000000000005</v>
      </c>
      <c r="D358" s="107">
        <v>0</v>
      </c>
      <c r="E358" s="108">
        <f t="shared" si="5"/>
        <v>4545.4000000000005</v>
      </c>
    </row>
    <row r="359" spans="1:5" ht="15.75">
      <c r="A359" s="543"/>
      <c r="B359" s="109" t="s">
        <v>318</v>
      </c>
      <c r="C359" s="110">
        <v>5391.2</v>
      </c>
      <c r="D359" s="107">
        <v>3376.7620548643977</v>
      </c>
      <c r="E359" s="108">
        <f t="shared" si="5"/>
        <v>8767.9620548643979</v>
      </c>
    </row>
    <row r="360" spans="1:5" ht="15.75">
      <c r="A360" s="543"/>
      <c r="B360" s="109" t="s">
        <v>319</v>
      </c>
      <c r="C360" s="110">
        <v>22365.050000000003</v>
      </c>
      <c r="D360" s="107">
        <v>0</v>
      </c>
      <c r="E360" s="108">
        <f t="shared" si="5"/>
        <v>22365.050000000003</v>
      </c>
    </row>
    <row r="361" spans="1:5" ht="15.75">
      <c r="A361" s="543"/>
      <c r="B361" s="109" t="s">
        <v>320</v>
      </c>
      <c r="C361" s="110">
        <v>5308.32</v>
      </c>
      <c r="D361" s="107">
        <v>0</v>
      </c>
      <c r="E361" s="108">
        <f t="shared" si="5"/>
        <v>5308.32</v>
      </c>
    </row>
    <row r="362" spans="1:5" ht="15.75">
      <c r="A362" s="545" t="s">
        <v>321</v>
      </c>
      <c r="B362" s="545"/>
      <c r="C362" s="98">
        <v>108646.31</v>
      </c>
      <c r="D362" s="98">
        <v>23412.179411143072</v>
      </c>
      <c r="E362" s="98">
        <f t="shared" si="5"/>
        <v>132058.48941114306</v>
      </c>
    </row>
    <row r="363" spans="1:5" ht="15.75">
      <c r="A363" s="543" t="s">
        <v>322</v>
      </c>
      <c r="B363" s="109" t="s">
        <v>323</v>
      </c>
      <c r="C363" s="110">
        <v>37294</v>
      </c>
      <c r="D363" s="107">
        <v>36418.163671999093</v>
      </c>
      <c r="E363" s="108">
        <f t="shared" si="5"/>
        <v>73712.163671999093</v>
      </c>
    </row>
    <row r="364" spans="1:5" ht="15.75">
      <c r="A364" s="543"/>
      <c r="B364" s="109" t="s">
        <v>324</v>
      </c>
      <c r="C364" s="110">
        <v>125109.40999999997</v>
      </c>
      <c r="D364" s="107">
        <v>404.46071305027448</v>
      </c>
      <c r="E364" s="108">
        <f t="shared" si="5"/>
        <v>125513.87071305024</v>
      </c>
    </row>
    <row r="365" spans="1:5" ht="15.75">
      <c r="A365" s="543"/>
      <c r="B365" s="109" t="s">
        <v>325</v>
      </c>
      <c r="C365" s="110">
        <v>9645</v>
      </c>
      <c r="D365" s="107">
        <v>74275.245680664972</v>
      </c>
      <c r="E365" s="108">
        <f t="shared" si="5"/>
        <v>83920.245680664972</v>
      </c>
    </row>
    <row r="366" spans="1:5" ht="15.75">
      <c r="A366" s="543"/>
      <c r="B366" s="109" t="s">
        <v>326</v>
      </c>
      <c r="C366" s="110">
        <v>58995.700000000004</v>
      </c>
      <c r="D366" s="107">
        <v>11628.74527635867</v>
      </c>
      <c r="E366" s="108">
        <f t="shared" si="5"/>
        <v>70624.445276358674</v>
      </c>
    </row>
    <row r="367" spans="1:5" ht="15.75">
      <c r="A367" s="543"/>
      <c r="B367" s="109" t="s">
        <v>327</v>
      </c>
      <c r="C367" s="110">
        <v>20085.88</v>
      </c>
      <c r="D367" s="107">
        <v>0</v>
      </c>
      <c r="E367" s="108">
        <f t="shared" si="5"/>
        <v>20085.88</v>
      </c>
    </row>
    <row r="368" spans="1:5" ht="15.75">
      <c r="A368" s="543"/>
      <c r="B368" s="109" t="s">
        <v>328</v>
      </c>
      <c r="C368" s="110">
        <v>39643.200000000004</v>
      </c>
      <c r="D368" s="107">
        <v>1335.0067364301658</v>
      </c>
      <c r="E368" s="108">
        <f t="shared" si="5"/>
        <v>40978.206736430169</v>
      </c>
    </row>
    <row r="369" spans="1:5" ht="15.75">
      <c r="A369" s="543"/>
      <c r="B369" s="109" t="s">
        <v>329</v>
      </c>
      <c r="C369" s="110">
        <v>33775.119999999995</v>
      </c>
      <c r="D369" s="107">
        <v>22465.147747995867</v>
      </c>
      <c r="E369" s="108">
        <f t="shared" si="5"/>
        <v>56240.267747995866</v>
      </c>
    </row>
    <row r="370" spans="1:5" ht="15.75">
      <c r="A370" s="544"/>
      <c r="B370" s="111" t="s">
        <v>412</v>
      </c>
      <c r="C370" s="110"/>
      <c r="D370" s="112">
        <v>58744.82</v>
      </c>
      <c r="E370" s="108">
        <f t="shared" si="5"/>
        <v>58744.82</v>
      </c>
    </row>
    <row r="371" spans="1:5" ht="15.75">
      <c r="A371" s="543"/>
      <c r="B371" s="109" t="s">
        <v>330</v>
      </c>
      <c r="C371" s="110">
        <v>78848.87</v>
      </c>
      <c r="D371" s="107">
        <v>0</v>
      </c>
      <c r="E371" s="108">
        <f t="shared" si="5"/>
        <v>78848.87</v>
      </c>
    </row>
    <row r="372" spans="1:5" ht="15.75">
      <c r="A372" s="543"/>
      <c r="B372" s="109" t="s">
        <v>331</v>
      </c>
      <c r="C372" s="110">
        <v>123306.84000000001</v>
      </c>
      <c r="D372" s="107">
        <v>0</v>
      </c>
      <c r="E372" s="108">
        <f t="shared" si="5"/>
        <v>123306.84000000001</v>
      </c>
    </row>
    <row r="373" spans="1:5" ht="15.75">
      <c r="A373" s="543"/>
      <c r="B373" s="109" t="s">
        <v>332</v>
      </c>
      <c r="C373" s="110">
        <v>21696.810000000005</v>
      </c>
      <c r="D373" s="107">
        <v>0</v>
      </c>
      <c r="E373" s="108">
        <f t="shared" si="5"/>
        <v>21696.810000000005</v>
      </c>
    </row>
    <row r="374" spans="1:5" ht="15.75">
      <c r="A374" s="543"/>
      <c r="B374" s="109" t="s">
        <v>333</v>
      </c>
      <c r="C374" s="110">
        <v>19334.419999999998</v>
      </c>
      <c r="D374" s="107">
        <v>1604.0304337722564</v>
      </c>
      <c r="E374" s="108">
        <f t="shared" si="5"/>
        <v>20938.450433772254</v>
      </c>
    </row>
    <row r="375" spans="1:5" ht="15.75">
      <c r="A375" s="543"/>
      <c r="B375" s="109" t="s">
        <v>334</v>
      </c>
      <c r="C375" s="110">
        <v>11141.199999999999</v>
      </c>
      <c r="D375" s="107">
        <v>8193.6605055098153</v>
      </c>
      <c r="E375" s="108">
        <f t="shared" si="5"/>
        <v>19334.860505509816</v>
      </c>
    </row>
    <row r="376" spans="1:5" ht="15.75">
      <c r="A376" s="543"/>
      <c r="B376" s="109" t="s">
        <v>335</v>
      </c>
      <c r="C376" s="110">
        <v>14660.380000000001</v>
      </c>
      <c r="D376" s="107">
        <v>4459.2958208480204</v>
      </c>
      <c r="E376" s="108">
        <f t="shared" si="5"/>
        <v>19119.675820848021</v>
      </c>
    </row>
    <row r="377" spans="1:5" ht="15.75">
      <c r="A377" s="543"/>
      <c r="B377" s="109" t="s">
        <v>336</v>
      </c>
      <c r="C377" s="110">
        <v>79174.62000000001</v>
      </c>
      <c r="D377" s="107">
        <v>6086.0649077793023</v>
      </c>
      <c r="E377" s="108">
        <f t="shared" si="5"/>
        <v>85260.684907779316</v>
      </c>
    </row>
    <row r="378" spans="1:5" ht="15.75">
      <c r="A378" s="543"/>
      <c r="B378" s="109" t="s">
        <v>337</v>
      </c>
      <c r="C378" s="110">
        <v>33987.659999999996</v>
      </c>
      <c r="D378" s="107">
        <v>7081.2238531800776</v>
      </c>
      <c r="E378" s="108">
        <f t="shared" si="5"/>
        <v>41068.883853180072</v>
      </c>
    </row>
    <row r="379" spans="1:5" ht="15.75">
      <c r="A379" s="544"/>
      <c r="B379" s="111" t="s">
        <v>413</v>
      </c>
      <c r="C379" s="110"/>
      <c r="D379" s="112">
        <v>5791.1</v>
      </c>
      <c r="E379" s="108">
        <f t="shared" si="5"/>
        <v>5791.1</v>
      </c>
    </row>
    <row r="380" spans="1:5" ht="15.75">
      <c r="A380" s="543"/>
      <c r="B380" s="109" t="s">
        <v>338</v>
      </c>
      <c r="C380" s="110">
        <v>15084.99</v>
      </c>
      <c r="D380" s="107">
        <v>17460.082409605944</v>
      </c>
      <c r="E380" s="108">
        <f t="shared" si="5"/>
        <v>32545.072409605942</v>
      </c>
    </row>
    <row r="381" spans="1:5" ht="15.75">
      <c r="A381" s="543"/>
      <c r="B381" s="109" t="s">
        <v>339</v>
      </c>
      <c r="C381" s="110">
        <v>857673.89999999979</v>
      </c>
      <c r="D381" s="107">
        <v>200476.90464124604</v>
      </c>
      <c r="E381" s="108">
        <f t="shared" si="5"/>
        <v>1058150.8046412459</v>
      </c>
    </row>
    <row r="382" spans="1:5" ht="15.75">
      <c r="A382" s="545" t="s">
        <v>340</v>
      </c>
      <c r="B382" s="545"/>
      <c r="C382" s="98">
        <v>1579458</v>
      </c>
      <c r="D382" s="98">
        <v>456423.95239844051</v>
      </c>
      <c r="E382" s="98">
        <f t="shared" si="5"/>
        <v>2035881.9523984406</v>
      </c>
    </row>
    <row r="383" spans="1:5">
      <c r="E383" s="99"/>
    </row>
    <row r="384" spans="1:5">
      <c r="A384" s="546" t="s">
        <v>341</v>
      </c>
      <c r="B384" s="546"/>
      <c r="C384" s="94">
        <f>C382+C362+C350+C336+C319+C309+C298+C282+C268+C257+C250+C242+C233+C227+C205+C193+C181+C161+C149+C129+C121+C111+C93+C69+C61+C55+C37+C24</f>
        <v>12840636.07</v>
      </c>
      <c r="D384" s="94">
        <f>D382+D362+D350+D336+D319+D309+D298+D282+D268+D257+D250+D242+D233+D227+D205+D193+D181+D161+D149+D129+D121+D111+D93+D69+D61+D55+D37+D24</f>
        <v>5688625.6900000013</v>
      </c>
      <c r="E384" s="94">
        <f>E382+E362+E350+E336+E319+E309+E298+E282+E268+E257+E250+E242+E233+E227+E205+E193+E181+E161+E149+E129+E121+E111+E93+E69+E61+E55+E37+E24</f>
        <v>18529261.759999998</v>
      </c>
    </row>
    <row r="385" spans="1:5">
      <c r="A385" s="92"/>
      <c r="B385" s="93"/>
      <c r="E385" s="102"/>
    </row>
    <row r="386" spans="1:5">
      <c r="A386" s="547" t="s">
        <v>342</v>
      </c>
      <c r="B386" s="547"/>
    </row>
    <row r="387" spans="1:5">
      <c r="A387" s="92"/>
      <c r="B387" s="93"/>
    </row>
    <row r="388" spans="1:5">
      <c r="A388" s="92"/>
      <c r="B388" s="93"/>
    </row>
    <row r="389" spans="1:5">
      <c r="A389" s="92"/>
      <c r="B389" s="103"/>
      <c r="C389" s="91"/>
      <c r="D389" s="104"/>
    </row>
    <row r="390" spans="1:5">
      <c r="A390" s="92"/>
      <c r="B390" s="93"/>
    </row>
    <row r="391" spans="1:5">
      <c r="A391" s="92"/>
      <c r="B391" s="93"/>
    </row>
    <row r="392" spans="1:5">
      <c r="A392" s="92"/>
      <c r="B392" s="93"/>
    </row>
    <row r="393" spans="1:5">
      <c r="A393" s="92"/>
      <c r="B393" s="93"/>
    </row>
    <row r="394" spans="1:5">
      <c r="A394" s="92"/>
      <c r="B394" s="93"/>
    </row>
    <row r="395" spans="1:5">
      <c r="A395" s="92"/>
      <c r="B395" s="93"/>
    </row>
    <row r="396" spans="1:5">
      <c r="A396" s="92"/>
      <c r="B396" s="93"/>
    </row>
    <row r="397" spans="1:5">
      <c r="A397" s="92"/>
      <c r="B397" s="93"/>
    </row>
    <row r="398" spans="1:5">
      <c r="A398" s="92"/>
      <c r="B398" s="93"/>
    </row>
    <row r="399" spans="1:5">
      <c r="A399" s="92"/>
      <c r="B399" s="93"/>
    </row>
    <row r="400" spans="1:5">
      <c r="A400" s="92"/>
      <c r="B400" s="93"/>
    </row>
  </sheetData>
  <sortState ref="B363:U381">
    <sortCondition ref="B363:B381"/>
  </sortState>
  <mergeCells count="62">
    <mergeCell ref="A55:B55"/>
    <mergeCell ref="A9:A23"/>
    <mergeCell ref="A24:B24"/>
    <mergeCell ref="A25:A36"/>
    <mergeCell ref="A37:B37"/>
    <mergeCell ref="A38:A54"/>
    <mergeCell ref="A129:B129"/>
    <mergeCell ref="A56:A60"/>
    <mergeCell ref="A61:B61"/>
    <mergeCell ref="A62:A68"/>
    <mergeCell ref="A69:B69"/>
    <mergeCell ref="A70:A92"/>
    <mergeCell ref="A93:B93"/>
    <mergeCell ref="A94:A110"/>
    <mergeCell ref="A111:B111"/>
    <mergeCell ref="A112:A120"/>
    <mergeCell ref="A121:B121"/>
    <mergeCell ref="A122:A128"/>
    <mergeCell ref="A227:B227"/>
    <mergeCell ref="A130:A148"/>
    <mergeCell ref="A149:B149"/>
    <mergeCell ref="A150:A160"/>
    <mergeCell ref="A161:B161"/>
    <mergeCell ref="A162:A180"/>
    <mergeCell ref="A181:B181"/>
    <mergeCell ref="A182:A192"/>
    <mergeCell ref="A193:B193"/>
    <mergeCell ref="A194:A204"/>
    <mergeCell ref="A205:B205"/>
    <mergeCell ref="A206:A226"/>
    <mergeCell ref="A382:B382"/>
    <mergeCell ref="A384:B384"/>
    <mergeCell ref="A386:B386"/>
    <mergeCell ref="A228:A232"/>
    <mergeCell ref="A243:A249"/>
    <mergeCell ref="A320:A335"/>
    <mergeCell ref="A336:B336"/>
    <mergeCell ref="A337:A349"/>
    <mergeCell ref="A350:B350"/>
    <mergeCell ref="A351:A361"/>
    <mergeCell ref="A362:B362"/>
    <mergeCell ref="A283:A297"/>
    <mergeCell ref="A298:B298"/>
    <mergeCell ref="A299:A308"/>
    <mergeCell ref="A309:B309"/>
    <mergeCell ref="A310:A318"/>
    <mergeCell ref="A5:E5"/>
    <mergeCell ref="A4:E4"/>
    <mergeCell ref="A2:E2"/>
    <mergeCell ref="C7:E7"/>
    <mergeCell ref="A363:A381"/>
    <mergeCell ref="A319:B319"/>
    <mergeCell ref="A251:A256"/>
    <mergeCell ref="A257:B257"/>
    <mergeCell ref="A258:A267"/>
    <mergeCell ref="A268:B268"/>
    <mergeCell ref="A269:A281"/>
    <mergeCell ref="A282:B282"/>
    <mergeCell ref="A233:B233"/>
    <mergeCell ref="A234:A241"/>
    <mergeCell ref="A242:B242"/>
    <mergeCell ref="A250:B250"/>
  </mergeCells>
  <pageMargins left="0.19685039370078741" right="0.19685039370078741" top="0.39370078740157483" bottom="0.3937007874015748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</sheetPr>
  <dimension ref="A3:K182"/>
  <sheetViews>
    <sheetView zoomScaleNormal="100" workbookViewId="0">
      <selection activeCell="K113" sqref="K113:K119"/>
    </sheetView>
  </sheetViews>
  <sheetFormatPr defaultRowHeight="15"/>
  <cols>
    <col min="1" max="1" width="24.85546875" style="388" bestFit="1" customWidth="1"/>
    <col min="2" max="2" width="28.140625" bestFit="1" customWidth="1"/>
    <col min="3" max="3" width="8.85546875" style="388" customWidth="1"/>
    <col min="4" max="4" width="15.7109375" style="85" customWidth="1"/>
    <col min="5" max="5" width="7.28515625" style="388" customWidth="1"/>
    <col min="6" max="6" width="13.5703125" style="85" customWidth="1"/>
    <col min="7" max="7" width="9.5703125" style="388" bestFit="1" customWidth="1"/>
    <col min="8" max="8" width="13.5703125" bestFit="1" customWidth="1"/>
    <col min="9" max="9" width="16.7109375" style="386" customWidth="1"/>
    <col min="10" max="10" width="11.7109375" style="386" customWidth="1"/>
    <col min="11" max="11" width="13.28515625" style="409" bestFit="1" customWidth="1"/>
  </cols>
  <sheetData>
    <row r="3" spans="1:11" ht="15.75">
      <c r="A3" s="551" t="s">
        <v>1556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</row>
    <row r="5" spans="1:11" ht="16.5" customHeight="1">
      <c r="A5" s="552" t="s">
        <v>343</v>
      </c>
      <c r="B5" s="552" t="s">
        <v>3</v>
      </c>
      <c r="C5" s="553" t="s">
        <v>1542</v>
      </c>
      <c r="D5" s="553"/>
      <c r="E5" s="554" t="s">
        <v>1543</v>
      </c>
      <c r="F5" s="554"/>
      <c r="G5" s="555" t="s">
        <v>341</v>
      </c>
      <c r="H5" s="555"/>
      <c r="I5" s="556" t="s">
        <v>1545</v>
      </c>
      <c r="J5" s="556" t="s">
        <v>1547</v>
      </c>
      <c r="K5" s="556" t="s">
        <v>1549</v>
      </c>
    </row>
    <row r="6" spans="1:11">
      <c r="A6" s="552"/>
      <c r="B6" s="552"/>
      <c r="C6" s="390" t="s">
        <v>7</v>
      </c>
      <c r="D6" s="391" t="s">
        <v>8</v>
      </c>
      <c r="E6" s="392" t="s">
        <v>7</v>
      </c>
      <c r="F6" s="393" t="s">
        <v>8</v>
      </c>
      <c r="G6" s="394" t="s">
        <v>7</v>
      </c>
      <c r="H6" s="395" t="s">
        <v>8</v>
      </c>
      <c r="I6" s="556"/>
      <c r="J6" s="556"/>
      <c r="K6" s="556"/>
    </row>
    <row r="7" spans="1:11">
      <c r="A7" s="515" t="s">
        <v>9</v>
      </c>
      <c r="B7" s="23" t="s">
        <v>10</v>
      </c>
      <c r="C7" s="396">
        <v>8</v>
      </c>
      <c r="D7" s="384">
        <v>17681.62</v>
      </c>
      <c r="E7" s="397">
        <v>2</v>
      </c>
      <c r="F7" s="384">
        <v>6478.68</v>
      </c>
      <c r="G7" s="397">
        <f>C7+E7</f>
        <v>10</v>
      </c>
      <c r="H7" s="389">
        <f>D7+F7</f>
        <v>24160.3</v>
      </c>
      <c r="I7" s="557" t="s">
        <v>1546</v>
      </c>
      <c r="J7" s="557" t="s">
        <v>1070</v>
      </c>
      <c r="K7" s="558">
        <f>H12</f>
        <v>26031.3</v>
      </c>
    </row>
    <row r="8" spans="1:11">
      <c r="A8" s="515"/>
      <c r="B8" s="23" t="s">
        <v>12</v>
      </c>
      <c r="C8" s="396">
        <v>2</v>
      </c>
      <c r="D8" s="384">
        <v>1286</v>
      </c>
      <c r="E8" s="397">
        <v>0</v>
      </c>
      <c r="F8" s="384">
        <v>0</v>
      </c>
      <c r="G8" s="397">
        <f t="shared" ref="G8:H72" si="0">C8+E8</f>
        <v>2</v>
      </c>
      <c r="H8" s="389">
        <f t="shared" si="0"/>
        <v>1286</v>
      </c>
      <c r="I8" s="557"/>
      <c r="J8" s="557"/>
      <c r="K8" s="558"/>
    </row>
    <row r="9" spans="1:11">
      <c r="A9" s="515"/>
      <c r="B9" s="23" t="s">
        <v>13</v>
      </c>
      <c r="C9" s="396">
        <v>1</v>
      </c>
      <c r="D9" s="384">
        <v>360</v>
      </c>
      <c r="E9" s="397">
        <v>0</v>
      </c>
      <c r="F9" s="384">
        <v>0</v>
      </c>
      <c r="G9" s="397">
        <f t="shared" si="0"/>
        <v>1</v>
      </c>
      <c r="H9" s="389">
        <f t="shared" si="0"/>
        <v>360</v>
      </c>
      <c r="I9" s="557"/>
      <c r="J9" s="557"/>
      <c r="K9" s="558"/>
    </row>
    <row r="10" spans="1:11">
      <c r="A10" s="515"/>
      <c r="B10" s="23" t="s">
        <v>346</v>
      </c>
      <c r="C10" s="396">
        <v>0</v>
      </c>
      <c r="D10" s="384">
        <v>0</v>
      </c>
      <c r="E10" s="397">
        <v>1</v>
      </c>
      <c r="F10" s="384">
        <v>90</v>
      </c>
      <c r="G10" s="397">
        <f t="shared" si="0"/>
        <v>1</v>
      </c>
      <c r="H10" s="389">
        <f t="shared" si="0"/>
        <v>90</v>
      </c>
      <c r="I10" s="557"/>
      <c r="J10" s="557"/>
      <c r="K10" s="558"/>
    </row>
    <row r="11" spans="1:11">
      <c r="A11" s="515"/>
      <c r="B11" s="23" t="s">
        <v>15</v>
      </c>
      <c r="C11" s="396">
        <v>3</v>
      </c>
      <c r="D11" s="384">
        <v>135</v>
      </c>
      <c r="E11" s="397">
        <v>0</v>
      </c>
      <c r="F11" s="384">
        <v>0</v>
      </c>
      <c r="G11" s="397">
        <f t="shared" si="0"/>
        <v>3</v>
      </c>
      <c r="H11" s="389">
        <f t="shared" si="0"/>
        <v>135</v>
      </c>
      <c r="I11" s="557"/>
      <c r="J11" s="557"/>
      <c r="K11" s="558"/>
    </row>
    <row r="12" spans="1:11">
      <c r="A12" s="522" t="s">
        <v>20</v>
      </c>
      <c r="B12" s="522"/>
      <c r="C12" s="401">
        <v>14</v>
      </c>
      <c r="D12" s="402">
        <v>19462.62</v>
      </c>
      <c r="E12" s="401">
        <v>3</v>
      </c>
      <c r="F12" s="29">
        <v>6568.68</v>
      </c>
      <c r="G12" s="418">
        <f t="shared" si="0"/>
        <v>17</v>
      </c>
      <c r="H12" s="403">
        <f t="shared" si="0"/>
        <v>26031.3</v>
      </c>
      <c r="I12" s="559" t="s">
        <v>1030</v>
      </c>
      <c r="J12" s="559"/>
      <c r="K12" s="411">
        <f>H12</f>
        <v>26031.3</v>
      </c>
    </row>
    <row r="13" spans="1:11">
      <c r="A13" s="515" t="s">
        <v>21</v>
      </c>
      <c r="B13" s="404" t="s">
        <v>350</v>
      </c>
      <c r="C13" s="405">
        <v>0</v>
      </c>
      <c r="D13" s="406">
        <v>0</v>
      </c>
      <c r="E13" s="407">
        <v>2</v>
      </c>
      <c r="F13" s="25">
        <v>1792.76</v>
      </c>
      <c r="G13" s="407">
        <f t="shared" si="0"/>
        <v>2</v>
      </c>
      <c r="H13" s="408">
        <f t="shared" si="0"/>
        <v>1792.76</v>
      </c>
      <c r="I13" s="557" t="s">
        <v>23</v>
      </c>
      <c r="J13" s="557" t="s">
        <v>1064</v>
      </c>
      <c r="K13" s="558">
        <f>H18</f>
        <v>95713.760000000009</v>
      </c>
    </row>
    <row r="14" spans="1:11">
      <c r="A14" s="515"/>
      <c r="B14" s="23" t="s">
        <v>23</v>
      </c>
      <c r="C14" s="396">
        <v>85</v>
      </c>
      <c r="D14" s="384">
        <v>54655</v>
      </c>
      <c r="E14" s="397">
        <v>0</v>
      </c>
      <c r="F14" s="384">
        <v>0</v>
      </c>
      <c r="G14" s="397">
        <f t="shared" si="0"/>
        <v>85</v>
      </c>
      <c r="H14" s="389">
        <f t="shared" si="0"/>
        <v>54655</v>
      </c>
      <c r="I14" s="557"/>
      <c r="J14" s="557"/>
      <c r="K14" s="558"/>
    </row>
    <row r="15" spans="1:11">
      <c r="A15" s="515"/>
      <c r="B15" s="23" t="s">
        <v>27</v>
      </c>
      <c r="C15" s="396">
        <v>1</v>
      </c>
      <c r="D15" s="384">
        <v>443</v>
      </c>
      <c r="E15" s="397">
        <v>1</v>
      </c>
      <c r="F15" s="384">
        <v>443</v>
      </c>
      <c r="G15" s="397">
        <f t="shared" si="0"/>
        <v>2</v>
      </c>
      <c r="H15" s="389">
        <f t="shared" si="0"/>
        <v>886</v>
      </c>
      <c r="I15" s="557"/>
      <c r="J15" s="557"/>
      <c r="K15" s="558"/>
    </row>
    <row r="16" spans="1:11">
      <c r="A16" s="515"/>
      <c r="B16" s="23" t="s">
        <v>352</v>
      </c>
      <c r="C16" s="396">
        <v>0</v>
      </c>
      <c r="D16" s="384">
        <v>0</v>
      </c>
      <c r="E16" s="397">
        <v>59</v>
      </c>
      <c r="F16" s="384">
        <v>37937</v>
      </c>
      <c r="G16" s="397">
        <f t="shared" si="0"/>
        <v>59</v>
      </c>
      <c r="H16" s="389">
        <f t="shared" si="0"/>
        <v>37937</v>
      </c>
      <c r="I16" s="557"/>
      <c r="J16" s="557"/>
      <c r="K16" s="558"/>
    </row>
    <row r="17" spans="1:11">
      <c r="A17" s="515"/>
      <c r="B17" s="23" t="s">
        <v>29</v>
      </c>
      <c r="C17" s="396">
        <v>0</v>
      </c>
      <c r="D17" s="384">
        <v>0</v>
      </c>
      <c r="E17" s="397">
        <v>1</v>
      </c>
      <c r="F17" s="384">
        <v>443</v>
      </c>
      <c r="G17" s="397">
        <f t="shared" si="0"/>
        <v>1</v>
      </c>
      <c r="H17" s="389">
        <f t="shared" si="0"/>
        <v>443</v>
      </c>
      <c r="I17" s="557"/>
      <c r="J17" s="557"/>
      <c r="K17" s="558"/>
    </row>
    <row r="18" spans="1:11">
      <c r="A18" s="522" t="s">
        <v>31</v>
      </c>
      <c r="B18" s="522"/>
      <c r="C18" s="401">
        <v>86</v>
      </c>
      <c r="D18" s="402">
        <v>55098</v>
      </c>
      <c r="E18" s="401">
        <v>63</v>
      </c>
      <c r="F18" s="29">
        <v>40615.760000000002</v>
      </c>
      <c r="G18" s="418">
        <f t="shared" si="0"/>
        <v>149</v>
      </c>
      <c r="H18" s="403">
        <f t="shared" si="0"/>
        <v>95713.760000000009</v>
      </c>
      <c r="I18" s="559" t="s">
        <v>1030</v>
      </c>
      <c r="J18" s="559"/>
      <c r="K18" s="411">
        <f>H18</f>
        <v>95713.760000000009</v>
      </c>
    </row>
    <row r="19" spans="1:11" ht="15" customHeight="1">
      <c r="A19" s="515" t="s">
        <v>32</v>
      </c>
      <c r="B19" s="23" t="s">
        <v>34</v>
      </c>
      <c r="C19" s="396">
        <v>25</v>
      </c>
      <c r="D19" s="384">
        <v>16075</v>
      </c>
      <c r="E19" s="397">
        <v>5</v>
      </c>
      <c r="F19" s="384">
        <v>2415</v>
      </c>
      <c r="G19" s="397">
        <f t="shared" si="0"/>
        <v>30</v>
      </c>
      <c r="H19" s="389">
        <f t="shared" si="0"/>
        <v>18490</v>
      </c>
      <c r="I19" s="560" t="s">
        <v>1548</v>
      </c>
      <c r="J19" s="557" t="s">
        <v>1070</v>
      </c>
      <c r="K19" s="558">
        <f>H19+H20+H24</f>
        <v>20179</v>
      </c>
    </row>
    <row r="20" spans="1:11">
      <c r="A20" s="515"/>
      <c r="B20" s="23" t="s">
        <v>40</v>
      </c>
      <c r="C20" s="396">
        <v>2</v>
      </c>
      <c r="D20" s="384">
        <v>1286</v>
      </c>
      <c r="E20" s="397">
        <v>0</v>
      </c>
      <c r="F20" s="384">
        <v>0</v>
      </c>
      <c r="G20" s="397">
        <f t="shared" si="0"/>
        <v>2</v>
      </c>
      <c r="H20" s="389">
        <f t="shared" si="0"/>
        <v>1286</v>
      </c>
      <c r="I20" s="560"/>
      <c r="J20" s="557"/>
      <c r="K20" s="558"/>
    </row>
    <row r="21" spans="1:11">
      <c r="A21" s="515"/>
      <c r="B21" s="23" t="s">
        <v>41</v>
      </c>
      <c r="C21" s="396">
        <v>1</v>
      </c>
      <c r="D21" s="384">
        <v>3239.34</v>
      </c>
      <c r="E21" s="397">
        <v>0</v>
      </c>
      <c r="F21" s="384">
        <v>0</v>
      </c>
      <c r="G21" s="397">
        <f t="shared" si="0"/>
        <v>1</v>
      </c>
      <c r="H21" s="389">
        <f t="shared" si="0"/>
        <v>3239.34</v>
      </c>
      <c r="I21" s="561" t="s">
        <v>354</v>
      </c>
      <c r="J21" s="557" t="s">
        <v>1064</v>
      </c>
      <c r="K21" s="558">
        <f>H22+H21</f>
        <v>8112.34</v>
      </c>
    </row>
    <row r="22" spans="1:11">
      <c r="A22" s="515"/>
      <c r="B22" s="23" t="s">
        <v>354</v>
      </c>
      <c r="C22" s="396">
        <v>0</v>
      </c>
      <c r="D22" s="384">
        <v>0</v>
      </c>
      <c r="E22" s="397">
        <v>11</v>
      </c>
      <c r="F22" s="384">
        <v>4873</v>
      </c>
      <c r="G22" s="397">
        <f t="shared" si="0"/>
        <v>11</v>
      </c>
      <c r="H22" s="389">
        <f t="shared" si="0"/>
        <v>4873</v>
      </c>
      <c r="I22" s="562"/>
      <c r="J22" s="557"/>
      <c r="K22" s="558"/>
    </row>
    <row r="23" spans="1:11">
      <c r="A23" s="515"/>
      <c r="B23" s="23" t="s">
        <v>42</v>
      </c>
      <c r="C23" s="396">
        <v>2</v>
      </c>
      <c r="D23" s="384">
        <v>3882.34</v>
      </c>
      <c r="E23" s="397">
        <v>0</v>
      </c>
      <c r="F23" s="384">
        <v>0</v>
      </c>
      <c r="G23" s="397">
        <f t="shared" si="0"/>
        <v>2</v>
      </c>
      <c r="H23" s="389">
        <f t="shared" si="0"/>
        <v>3882.34</v>
      </c>
      <c r="I23" s="560" t="s">
        <v>42</v>
      </c>
      <c r="J23" s="557"/>
      <c r="K23" s="558">
        <f>H23</f>
        <v>3882.34</v>
      </c>
    </row>
    <row r="24" spans="1:11">
      <c r="A24" s="515"/>
      <c r="B24" s="23" t="s">
        <v>355</v>
      </c>
      <c r="C24" s="396">
        <v>0</v>
      </c>
      <c r="D24" s="384">
        <v>0</v>
      </c>
      <c r="E24" s="397">
        <v>1</v>
      </c>
      <c r="F24" s="384">
        <v>403</v>
      </c>
      <c r="G24" s="397">
        <f t="shared" si="0"/>
        <v>1</v>
      </c>
      <c r="H24" s="389">
        <f t="shared" si="0"/>
        <v>403</v>
      </c>
      <c r="I24" s="560"/>
      <c r="J24" s="557"/>
      <c r="K24" s="558"/>
    </row>
    <row r="25" spans="1:11">
      <c r="A25" s="522" t="s">
        <v>47</v>
      </c>
      <c r="B25" s="522"/>
      <c r="C25" s="401">
        <v>30</v>
      </c>
      <c r="D25" s="402">
        <v>24482.68</v>
      </c>
      <c r="E25" s="401">
        <v>17</v>
      </c>
      <c r="F25" s="29">
        <v>7691</v>
      </c>
      <c r="G25" s="418">
        <f t="shared" si="0"/>
        <v>47</v>
      </c>
      <c r="H25" s="403">
        <f t="shared" si="0"/>
        <v>32173.68</v>
      </c>
      <c r="I25" s="559" t="s">
        <v>1030</v>
      </c>
      <c r="J25" s="559"/>
      <c r="K25" s="411">
        <f>H25</f>
        <v>32173.68</v>
      </c>
    </row>
    <row r="26" spans="1:11" ht="15" customHeight="1">
      <c r="A26" s="515" t="s">
        <v>48</v>
      </c>
      <c r="B26" s="23" t="s">
        <v>49</v>
      </c>
      <c r="C26" s="396">
        <v>2</v>
      </c>
      <c r="D26" s="384">
        <v>3882.34</v>
      </c>
      <c r="E26" s="397">
        <v>14</v>
      </c>
      <c r="F26" s="384">
        <v>22701.879999999997</v>
      </c>
      <c r="G26" s="397">
        <f t="shared" si="0"/>
        <v>16</v>
      </c>
      <c r="H26" s="389">
        <f t="shared" si="0"/>
        <v>26584.219999999998</v>
      </c>
      <c r="I26" s="412" t="s">
        <v>1550</v>
      </c>
      <c r="J26" s="557" t="s">
        <v>1064</v>
      </c>
      <c r="K26" s="410">
        <f>H26</f>
        <v>26584.219999999998</v>
      </c>
    </row>
    <row r="27" spans="1:11">
      <c r="A27" s="515"/>
      <c r="B27" s="23" t="s">
        <v>50</v>
      </c>
      <c r="C27" s="396">
        <v>113</v>
      </c>
      <c r="D27" s="384">
        <v>109518.23999999999</v>
      </c>
      <c r="E27" s="397">
        <v>24</v>
      </c>
      <c r="F27" s="384">
        <v>18938.96</v>
      </c>
      <c r="G27" s="397">
        <f t="shared" si="0"/>
        <v>137</v>
      </c>
      <c r="H27" s="389">
        <f t="shared" si="0"/>
        <v>128457.19999999998</v>
      </c>
      <c r="I27" s="412" t="s">
        <v>50</v>
      </c>
      <c r="J27" s="557"/>
      <c r="K27" s="410">
        <v>128457.19999999998</v>
      </c>
    </row>
    <row r="28" spans="1:11">
      <c r="A28" s="515"/>
      <c r="B28" s="23" t="s">
        <v>358</v>
      </c>
      <c r="C28" s="396">
        <v>0</v>
      </c>
      <c r="D28" s="384">
        <v>0</v>
      </c>
      <c r="E28" s="397">
        <v>3</v>
      </c>
      <c r="F28" s="384">
        <v>270</v>
      </c>
      <c r="G28" s="397">
        <f t="shared" si="0"/>
        <v>3</v>
      </c>
      <c r="H28" s="389">
        <f t="shared" si="0"/>
        <v>270</v>
      </c>
      <c r="I28" s="419" t="s">
        <v>358</v>
      </c>
      <c r="J28" s="557"/>
      <c r="K28" s="410">
        <v>270</v>
      </c>
    </row>
    <row r="29" spans="1:11">
      <c r="A29" s="522" t="s">
        <v>51</v>
      </c>
      <c r="B29" s="522"/>
      <c r="C29" s="401">
        <v>115</v>
      </c>
      <c r="D29" s="402">
        <v>113400.57999999999</v>
      </c>
      <c r="E29" s="401">
        <v>41</v>
      </c>
      <c r="F29" s="29">
        <v>41910.839999999997</v>
      </c>
      <c r="G29" s="418">
        <f t="shared" si="0"/>
        <v>156</v>
      </c>
      <c r="H29" s="403">
        <f t="shared" si="0"/>
        <v>155311.41999999998</v>
      </c>
      <c r="I29" s="559" t="s">
        <v>1030</v>
      </c>
      <c r="J29" s="559"/>
      <c r="K29" s="411">
        <v>155311.41999999998</v>
      </c>
    </row>
    <row r="30" spans="1:11">
      <c r="A30" s="515" t="s">
        <v>52</v>
      </c>
      <c r="B30" s="23" t="s">
        <v>53</v>
      </c>
      <c r="C30" s="396">
        <v>2</v>
      </c>
      <c r="D30" s="384">
        <v>1286</v>
      </c>
      <c r="E30" s="397">
        <v>0</v>
      </c>
      <c r="F30" s="384">
        <v>0</v>
      </c>
      <c r="G30" s="397">
        <f t="shared" si="0"/>
        <v>2</v>
      </c>
      <c r="H30" s="389">
        <f t="shared" si="0"/>
        <v>1286</v>
      </c>
      <c r="I30" s="563" t="s">
        <v>1098</v>
      </c>
      <c r="J30" s="557" t="s">
        <v>1070</v>
      </c>
      <c r="K30" s="558">
        <f>H32</f>
        <v>7764.68</v>
      </c>
    </row>
    <row r="31" spans="1:11">
      <c r="A31" s="515"/>
      <c r="B31" s="23" t="s">
        <v>54</v>
      </c>
      <c r="C31" s="396">
        <v>2</v>
      </c>
      <c r="D31" s="384">
        <v>6478.68</v>
      </c>
      <c r="E31" s="397">
        <v>0</v>
      </c>
      <c r="F31" s="384">
        <v>0</v>
      </c>
      <c r="G31" s="397">
        <f t="shared" si="0"/>
        <v>2</v>
      </c>
      <c r="H31" s="389">
        <f t="shared" si="0"/>
        <v>6478.68</v>
      </c>
      <c r="I31" s="563"/>
      <c r="J31" s="557"/>
      <c r="K31" s="558"/>
    </row>
    <row r="32" spans="1:11">
      <c r="A32" s="522" t="s">
        <v>59</v>
      </c>
      <c r="B32" s="522"/>
      <c r="C32" s="401">
        <v>4</v>
      </c>
      <c r="D32" s="402">
        <v>7764.68</v>
      </c>
      <c r="E32" s="401">
        <v>0</v>
      </c>
      <c r="F32" s="29">
        <v>0</v>
      </c>
      <c r="G32" s="418">
        <f t="shared" si="0"/>
        <v>4</v>
      </c>
      <c r="H32" s="403">
        <f t="shared" si="0"/>
        <v>7764.68</v>
      </c>
      <c r="I32" s="559" t="s">
        <v>1030</v>
      </c>
      <c r="J32" s="559"/>
      <c r="K32" s="411">
        <f>K30</f>
        <v>7764.68</v>
      </c>
    </row>
    <row r="33" spans="1:11">
      <c r="A33" s="515" t="s">
        <v>60</v>
      </c>
      <c r="B33" s="23" t="s">
        <v>61</v>
      </c>
      <c r="C33" s="396">
        <v>4</v>
      </c>
      <c r="D33" s="384">
        <v>2372</v>
      </c>
      <c r="E33" s="397">
        <v>1</v>
      </c>
      <c r="F33" s="384">
        <v>443</v>
      </c>
      <c r="G33" s="397">
        <f t="shared" si="0"/>
        <v>5</v>
      </c>
      <c r="H33" s="389">
        <f t="shared" si="0"/>
        <v>2815</v>
      </c>
      <c r="I33" s="563" t="s">
        <v>64</v>
      </c>
      <c r="J33" s="557" t="s">
        <v>1064</v>
      </c>
      <c r="K33" s="558">
        <f>H42</f>
        <v>40729.339999999997</v>
      </c>
    </row>
    <row r="34" spans="1:11">
      <c r="A34" s="515"/>
      <c r="B34" s="23" t="s">
        <v>62</v>
      </c>
      <c r="C34" s="396">
        <v>11</v>
      </c>
      <c r="D34" s="384">
        <v>7073</v>
      </c>
      <c r="E34" s="397">
        <v>0</v>
      </c>
      <c r="F34" s="384">
        <v>0</v>
      </c>
      <c r="G34" s="397">
        <f t="shared" si="0"/>
        <v>11</v>
      </c>
      <c r="H34" s="389">
        <f t="shared" si="0"/>
        <v>7073</v>
      </c>
      <c r="I34" s="563"/>
      <c r="J34" s="557"/>
      <c r="K34" s="558"/>
    </row>
    <row r="35" spans="1:11">
      <c r="A35" s="515"/>
      <c r="B35" s="23" t="s">
        <v>362</v>
      </c>
      <c r="C35" s="396">
        <v>0</v>
      </c>
      <c r="D35" s="384">
        <v>0</v>
      </c>
      <c r="E35" s="397">
        <v>11</v>
      </c>
      <c r="F35" s="384">
        <v>7257.34</v>
      </c>
      <c r="G35" s="397">
        <f t="shared" si="0"/>
        <v>11</v>
      </c>
      <c r="H35" s="389">
        <f t="shared" si="0"/>
        <v>7257.34</v>
      </c>
      <c r="I35" s="563"/>
      <c r="J35" s="557"/>
      <c r="K35" s="558"/>
    </row>
    <row r="36" spans="1:11">
      <c r="A36" s="515"/>
      <c r="B36" s="23" t="s">
        <v>63</v>
      </c>
      <c r="C36" s="396">
        <v>1</v>
      </c>
      <c r="D36" s="384">
        <v>643</v>
      </c>
      <c r="E36" s="397">
        <v>0</v>
      </c>
      <c r="F36" s="384">
        <v>0</v>
      </c>
      <c r="G36" s="397">
        <f t="shared" si="0"/>
        <v>1</v>
      </c>
      <c r="H36" s="389">
        <f t="shared" si="0"/>
        <v>643</v>
      </c>
      <c r="I36" s="563"/>
      <c r="J36" s="557"/>
      <c r="K36" s="558"/>
    </row>
    <row r="37" spans="1:11">
      <c r="A37" s="515"/>
      <c r="B37" s="23" t="s">
        <v>65</v>
      </c>
      <c r="C37" s="396">
        <v>0</v>
      </c>
      <c r="D37" s="384">
        <v>0</v>
      </c>
      <c r="E37" s="397">
        <v>15</v>
      </c>
      <c r="F37" s="384">
        <v>6645</v>
      </c>
      <c r="G37" s="397">
        <f t="shared" si="0"/>
        <v>15</v>
      </c>
      <c r="H37" s="389">
        <f t="shared" si="0"/>
        <v>6645</v>
      </c>
      <c r="I37" s="563"/>
      <c r="J37" s="557"/>
      <c r="K37" s="558"/>
    </row>
    <row r="38" spans="1:11">
      <c r="A38" s="515"/>
      <c r="B38" s="23" t="s">
        <v>69</v>
      </c>
      <c r="C38" s="396">
        <v>1</v>
      </c>
      <c r="D38" s="384">
        <v>643</v>
      </c>
      <c r="E38" s="397">
        <v>0</v>
      </c>
      <c r="F38" s="384">
        <v>0</v>
      </c>
      <c r="G38" s="397">
        <f t="shared" si="0"/>
        <v>1</v>
      </c>
      <c r="H38" s="389">
        <f t="shared" si="0"/>
        <v>643</v>
      </c>
      <c r="I38" s="563"/>
      <c r="J38" s="557"/>
      <c r="K38" s="558"/>
    </row>
    <row r="39" spans="1:11">
      <c r="A39" s="515"/>
      <c r="B39" s="23" t="s">
        <v>72</v>
      </c>
      <c r="C39" s="396">
        <v>0</v>
      </c>
      <c r="D39" s="384">
        <v>0</v>
      </c>
      <c r="E39" s="397">
        <v>12</v>
      </c>
      <c r="F39" s="384">
        <v>6516</v>
      </c>
      <c r="G39" s="397">
        <f t="shared" si="0"/>
        <v>12</v>
      </c>
      <c r="H39" s="389">
        <f t="shared" si="0"/>
        <v>6516</v>
      </c>
      <c r="I39" s="563"/>
      <c r="J39" s="557"/>
      <c r="K39" s="558"/>
    </row>
    <row r="40" spans="1:11">
      <c r="A40" s="515"/>
      <c r="B40" s="23" t="s">
        <v>75</v>
      </c>
      <c r="C40" s="396">
        <v>7</v>
      </c>
      <c r="D40" s="384">
        <v>4501</v>
      </c>
      <c r="E40" s="397">
        <v>7</v>
      </c>
      <c r="F40" s="384">
        <v>4501</v>
      </c>
      <c r="G40" s="397">
        <f t="shared" si="0"/>
        <v>14</v>
      </c>
      <c r="H40" s="389">
        <f t="shared" si="0"/>
        <v>9002</v>
      </c>
      <c r="I40" s="563"/>
      <c r="J40" s="557"/>
      <c r="K40" s="558"/>
    </row>
    <row r="41" spans="1:11">
      <c r="A41" s="515"/>
      <c r="B41" s="23" t="s">
        <v>78</v>
      </c>
      <c r="C41" s="396">
        <v>3</v>
      </c>
      <c r="D41" s="384">
        <v>135</v>
      </c>
      <c r="E41" s="397">
        <v>0</v>
      </c>
      <c r="F41" s="384">
        <v>0</v>
      </c>
      <c r="G41" s="397">
        <f t="shared" si="0"/>
        <v>3</v>
      </c>
      <c r="H41" s="389">
        <f t="shared" si="0"/>
        <v>135</v>
      </c>
      <c r="I41" s="563"/>
      <c r="J41" s="557"/>
      <c r="K41" s="558"/>
    </row>
    <row r="42" spans="1:11">
      <c r="A42" s="522" t="s">
        <v>79</v>
      </c>
      <c r="B42" s="522"/>
      <c r="C42" s="401">
        <v>27</v>
      </c>
      <c r="D42" s="402">
        <v>15367</v>
      </c>
      <c r="E42" s="418">
        <v>46</v>
      </c>
      <c r="F42" s="29">
        <v>25362.34</v>
      </c>
      <c r="G42" s="418">
        <f t="shared" si="0"/>
        <v>73</v>
      </c>
      <c r="H42" s="403">
        <f t="shared" si="0"/>
        <v>40729.339999999997</v>
      </c>
      <c r="I42" s="559" t="s">
        <v>1030</v>
      </c>
      <c r="J42" s="559"/>
      <c r="K42" s="411">
        <f>K33</f>
        <v>40729.339999999997</v>
      </c>
    </row>
    <row r="43" spans="1:11">
      <c r="A43" s="515" t="s">
        <v>80</v>
      </c>
      <c r="B43" s="23" t="s">
        <v>241</v>
      </c>
      <c r="C43" s="396">
        <v>7</v>
      </c>
      <c r="D43" s="384">
        <v>6059.34</v>
      </c>
      <c r="E43" s="396">
        <v>0</v>
      </c>
      <c r="F43" s="384">
        <v>0</v>
      </c>
      <c r="G43" s="397">
        <f t="shared" si="0"/>
        <v>7</v>
      </c>
      <c r="H43" s="389">
        <f t="shared" si="0"/>
        <v>6059.34</v>
      </c>
      <c r="I43" s="563" t="s">
        <v>83</v>
      </c>
      <c r="J43" s="557" t="s">
        <v>1070</v>
      </c>
      <c r="K43" s="558">
        <f>H51</f>
        <v>73398.679999999993</v>
      </c>
    </row>
    <row r="44" spans="1:11">
      <c r="A44" s="515"/>
      <c r="B44" s="23" t="s">
        <v>83</v>
      </c>
      <c r="C44" s="396">
        <v>1</v>
      </c>
      <c r="D44" s="384">
        <v>3239.34</v>
      </c>
      <c r="E44" s="397">
        <v>0</v>
      </c>
      <c r="F44" s="384">
        <v>0</v>
      </c>
      <c r="G44" s="397">
        <f t="shared" si="0"/>
        <v>1</v>
      </c>
      <c r="H44" s="389">
        <f t="shared" si="0"/>
        <v>3239.34</v>
      </c>
      <c r="I44" s="563"/>
      <c r="J44" s="557"/>
      <c r="K44" s="558"/>
    </row>
    <row r="45" spans="1:11">
      <c r="A45" s="515"/>
      <c r="B45" s="23" t="s">
        <v>366</v>
      </c>
      <c r="C45" s="396">
        <v>0</v>
      </c>
      <c r="D45" s="384">
        <v>0</v>
      </c>
      <c r="E45" s="396">
        <v>2</v>
      </c>
      <c r="F45" s="384">
        <v>1086</v>
      </c>
      <c r="G45" s="397">
        <f t="shared" si="0"/>
        <v>2</v>
      </c>
      <c r="H45" s="389">
        <f t="shared" si="0"/>
        <v>1086</v>
      </c>
      <c r="I45" s="563"/>
      <c r="J45" s="557"/>
      <c r="K45" s="558"/>
    </row>
    <row r="46" spans="1:11">
      <c r="A46" s="515"/>
      <c r="B46" s="23" t="s">
        <v>86</v>
      </c>
      <c r="C46" s="396">
        <v>21</v>
      </c>
      <c r="D46" s="384">
        <v>13503</v>
      </c>
      <c r="E46" s="396">
        <v>0</v>
      </c>
      <c r="F46" s="384">
        <v>0</v>
      </c>
      <c r="G46" s="397">
        <f t="shared" si="0"/>
        <v>21</v>
      </c>
      <c r="H46" s="389">
        <f t="shared" si="0"/>
        <v>13503</v>
      </c>
      <c r="I46" s="563"/>
      <c r="J46" s="557"/>
      <c r="K46" s="558"/>
    </row>
    <row r="47" spans="1:11">
      <c r="A47" s="515"/>
      <c r="B47" s="23" t="s">
        <v>89</v>
      </c>
      <c r="C47" s="396">
        <v>38</v>
      </c>
      <c r="D47" s="384">
        <v>24434</v>
      </c>
      <c r="E47" s="396">
        <v>0</v>
      </c>
      <c r="F47" s="384">
        <v>0</v>
      </c>
      <c r="G47" s="397">
        <f t="shared" si="0"/>
        <v>38</v>
      </c>
      <c r="H47" s="389">
        <f t="shared" si="0"/>
        <v>24434</v>
      </c>
      <c r="I47" s="563"/>
      <c r="J47" s="557"/>
      <c r="K47" s="558"/>
    </row>
    <row r="48" spans="1:11">
      <c r="A48" s="515"/>
      <c r="B48" s="23" t="s">
        <v>90</v>
      </c>
      <c r="C48" s="396">
        <v>18</v>
      </c>
      <c r="D48" s="384">
        <v>11574</v>
      </c>
      <c r="E48" s="396">
        <v>0</v>
      </c>
      <c r="F48" s="384">
        <v>0</v>
      </c>
      <c r="G48" s="397">
        <f t="shared" si="0"/>
        <v>18</v>
      </c>
      <c r="H48" s="389">
        <f t="shared" si="0"/>
        <v>11574</v>
      </c>
      <c r="I48" s="563"/>
      <c r="J48" s="557"/>
      <c r="K48" s="558"/>
    </row>
    <row r="49" spans="1:11">
      <c r="A49" s="515"/>
      <c r="B49" s="23" t="s">
        <v>93</v>
      </c>
      <c r="C49" s="396">
        <v>6</v>
      </c>
      <c r="D49" s="384">
        <v>3858</v>
      </c>
      <c r="E49" s="396">
        <v>9</v>
      </c>
      <c r="F49" s="384">
        <v>5787</v>
      </c>
      <c r="G49" s="397">
        <f t="shared" si="0"/>
        <v>15</v>
      </c>
      <c r="H49" s="389">
        <f t="shared" si="0"/>
        <v>9645</v>
      </c>
      <c r="I49" s="563"/>
      <c r="J49" s="557"/>
      <c r="K49" s="558"/>
    </row>
    <row r="50" spans="1:11">
      <c r="A50" s="515"/>
      <c r="B50" s="23" t="s">
        <v>95</v>
      </c>
      <c r="C50" s="396">
        <v>3</v>
      </c>
      <c r="D50" s="384">
        <v>1929</v>
      </c>
      <c r="E50" s="396">
        <v>3</v>
      </c>
      <c r="F50" s="384">
        <v>1929</v>
      </c>
      <c r="G50" s="397">
        <f t="shared" si="0"/>
        <v>6</v>
      </c>
      <c r="H50" s="389">
        <f t="shared" si="0"/>
        <v>3858</v>
      </c>
      <c r="I50" s="563"/>
      <c r="J50" s="557"/>
      <c r="K50" s="558"/>
    </row>
    <row r="51" spans="1:11">
      <c r="A51" s="522" t="s">
        <v>96</v>
      </c>
      <c r="B51" s="522"/>
      <c r="C51" s="401">
        <f>SUM(C43:C50)</f>
        <v>94</v>
      </c>
      <c r="D51" s="22">
        <f>SUM(D43:D50)</f>
        <v>64596.68</v>
      </c>
      <c r="E51" s="401">
        <f t="shared" ref="E51" si="1">SUM(E43:E50)</f>
        <v>14</v>
      </c>
      <c r="F51" s="29">
        <f>SUM(F43:F50)</f>
        <v>8802</v>
      </c>
      <c r="G51" s="418">
        <f>SUM(G43:G50)</f>
        <v>108</v>
      </c>
      <c r="H51" s="403">
        <f>SUM(H43:H50)</f>
        <v>73398.679999999993</v>
      </c>
      <c r="I51" s="559" t="s">
        <v>1030</v>
      </c>
      <c r="J51" s="559"/>
      <c r="K51" s="411">
        <f>K43</f>
        <v>73398.679999999993</v>
      </c>
    </row>
    <row r="52" spans="1:11">
      <c r="A52" s="515" t="s">
        <v>97</v>
      </c>
      <c r="B52" s="23" t="s">
        <v>99</v>
      </c>
      <c r="C52" s="396">
        <v>1</v>
      </c>
      <c r="D52" s="384">
        <v>643</v>
      </c>
      <c r="E52" s="396">
        <v>0</v>
      </c>
      <c r="F52" s="384">
        <v>0</v>
      </c>
      <c r="G52" s="397">
        <f t="shared" si="0"/>
        <v>1</v>
      </c>
      <c r="H52" s="389">
        <f t="shared" si="0"/>
        <v>643</v>
      </c>
      <c r="I52" s="557" t="s">
        <v>1353</v>
      </c>
      <c r="J52" s="557" t="s">
        <v>1070</v>
      </c>
      <c r="K52" s="558">
        <f>H55</f>
        <v>76795.42</v>
      </c>
    </row>
    <row r="53" spans="1:11">
      <c r="A53" s="515"/>
      <c r="B53" s="23" t="s">
        <v>103</v>
      </c>
      <c r="C53" s="396">
        <v>2</v>
      </c>
      <c r="D53" s="384">
        <v>3620.42</v>
      </c>
      <c r="E53" s="396">
        <v>0</v>
      </c>
      <c r="F53" s="384">
        <v>0</v>
      </c>
      <c r="G53" s="397">
        <f t="shared" si="0"/>
        <v>2</v>
      </c>
      <c r="H53" s="389">
        <f t="shared" si="0"/>
        <v>3620.42</v>
      </c>
      <c r="I53" s="557"/>
      <c r="J53" s="557"/>
      <c r="K53" s="558"/>
    </row>
    <row r="54" spans="1:11">
      <c r="A54" s="515"/>
      <c r="B54" s="23" t="s">
        <v>104</v>
      </c>
      <c r="C54" s="396">
        <v>111</v>
      </c>
      <c r="D54" s="384">
        <v>65473</v>
      </c>
      <c r="E54" s="396">
        <v>13</v>
      </c>
      <c r="F54" s="384">
        <v>7059</v>
      </c>
      <c r="G54" s="397">
        <f t="shared" si="0"/>
        <v>124</v>
      </c>
      <c r="H54" s="389">
        <f t="shared" si="0"/>
        <v>72532</v>
      </c>
      <c r="I54" s="557"/>
      <c r="J54" s="557"/>
      <c r="K54" s="558"/>
    </row>
    <row r="55" spans="1:11">
      <c r="A55" s="522" t="s">
        <v>106</v>
      </c>
      <c r="B55" s="522"/>
      <c r="C55" s="401">
        <v>114</v>
      </c>
      <c r="D55" s="402">
        <v>69736.42</v>
      </c>
      <c r="E55" s="401">
        <v>13</v>
      </c>
      <c r="F55" s="29">
        <v>7059</v>
      </c>
      <c r="G55" s="418">
        <f t="shared" si="0"/>
        <v>127</v>
      </c>
      <c r="H55" s="403">
        <f t="shared" si="0"/>
        <v>76795.42</v>
      </c>
      <c r="I55" s="559" t="s">
        <v>1030</v>
      </c>
      <c r="J55" s="559"/>
      <c r="K55" s="411">
        <f>K52</f>
        <v>76795.42</v>
      </c>
    </row>
    <row r="56" spans="1:11">
      <c r="A56" s="515" t="s">
        <v>107</v>
      </c>
      <c r="B56" s="23" t="s">
        <v>109</v>
      </c>
      <c r="C56" s="396">
        <v>12</v>
      </c>
      <c r="D56" s="384">
        <v>16679.98</v>
      </c>
      <c r="E56" s="396">
        <v>2</v>
      </c>
      <c r="F56" s="384">
        <v>2779.52</v>
      </c>
      <c r="G56" s="397">
        <f t="shared" si="0"/>
        <v>14</v>
      </c>
      <c r="H56" s="389">
        <f t="shared" si="0"/>
        <v>19459.5</v>
      </c>
      <c r="I56" s="557" t="s">
        <v>109</v>
      </c>
      <c r="J56" s="557" t="s">
        <v>1064</v>
      </c>
      <c r="K56" s="558">
        <f>K59</f>
        <v>46058.19</v>
      </c>
    </row>
    <row r="57" spans="1:11">
      <c r="A57" s="515"/>
      <c r="B57" s="23" t="s">
        <v>110</v>
      </c>
      <c r="C57" s="396">
        <v>0</v>
      </c>
      <c r="D57" s="384">
        <v>0</v>
      </c>
      <c r="E57" s="396">
        <v>19</v>
      </c>
      <c r="F57" s="384">
        <v>8213.61</v>
      </c>
      <c r="G57" s="397">
        <f t="shared" si="0"/>
        <v>19</v>
      </c>
      <c r="H57" s="389">
        <f t="shared" si="0"/>
        <v>8213.61</v>
      </c>
      <c r="I57" s="557"/>
      <c r="J57" s="557"/>
      <c r="K57" s="558"/>
    </row>
    <row r="58" spans="1:11">
      <c r="A58" s="515"/>
      <c r="B58" s="23" t="s">
        <v>111</v>
      </c>
      <c r="C58" s="396">
        <v>29</v>
      </c>
      <c r="D58" s="384">
        <v>18385.080000000002</v>
      </c>
      <c r="E58" s="396">
        <v>0</v>
      </c>
      <c r="F58" s="384">
        <v>0</v>
      </c>
      <c r="G58" s="397">
        <f t="shared" si="0"/>
        <v>29</v>
      </c>
      <c r="H58" s="389">
        <f t="shared" si="0"/>
        <v>18385.080000000002</v>
      </c>
      <c r="I58" s="557"/>
      <c r="J58" s="557"/>
      <c r="K58" s="558"/>
    </row>
    <row r="59" spans="1:11">
      <c r="A59" s="522" t="s">
        <v>112</v>
      </c>
      <c r="B59" s="522"/>
      <c r="C59" s="401">
        <v>41</v>
      </c>
      <c r="D59" s="402">
        <v>35065.06</v>
      </c>
      <c r="E59" s="401">
        <v>21</v>
      </c>
      <c r="F59" s="29">
        <v>10993.130000000001</v>
      </c>
      <c r="G59" s="418">
        <f t="shared" si="0"/>
        <v>62</v>
      </c>
      <c r="H59" s="403">
        <f t="shared" si="0"/>
        <v>46058.19</v>
      </c>
      <c r="I59" s="559" t="s">
        <v>1030</v>
      </c>
      <c r="J59" s="559"/>
      <c r="K59" s="411">
        <f>H59</f>
        <v>46058.19</v>
      </c>
    </row>
    <row r="60" spans="1:11">
      <c r="A60" s="515" t="s">
        <v>113</v>
      </c>
      <c r="B60" s="23" t="s">
        <v>118</v>
      </c>
      <c r="C60" s="396">
        <v>1</v>
      </c>
      <c r="D60" s="384">
        <v>3239.34</v>
      </c>
      <c r="E60" s="396">
        <v>6</v>
      </c>
      <c r="F60" s="384">
        <v>6454.34</v>
      </c>
      <c r="G60" s="397">
        <f t="shared" si="0"/>
        <v>7</v>
      </c>
      <c r="H60" s="389">
        <f t="shared" si="0"/>
        <v>9693.68</v>
      </c>
      <c r="I60" s="557" t="s">
        <v>1071</v>
      </c>
      <c r="J60" s="557" t="s">
        <v>1070</v>
      </c>
      <c r="K60" s="558">
        <f>H65</f>
        <v>33269.120000000003</v>
      </c>
    </row>
    <row r="61" spans="1:11">
      <c r="A61" s="515"/>
      <c r="B61" s="23" t="s">
        <v>123</v>
      </c>
      <c r="C61" s="396">
        <v>0</v>
      </c>
      <c r="D61" s="384">
        <v>0</v>
      </c>
      <c r="E61" s="396">
        <v>2</v>
      </c>
      <c r="F61" s="384">
        <v>762.16</v>
      </c>
      <c r="G61" s="397">
        <f t="shared" si="0"/>
        <v>2</v>
      </c>
      <c r="H61" s="389">
        <f t="shared" si="0"/>
        <v>762.16</v>
      </c>
      <c r="I61" s="557"/>
      <c r="J61" s="557"/>
      <c r="K61" s="558"/>
    </row>
    <row r="62" spans="1:11">
      <c r="A62" s="515"/>
      <c r="B62" s="23" t="s">
        <v>125</v>
      </c>
      <c r="C62" s="396">
        <v>15</v>
      </c>
      <c r="D62" s="384">
        <v>8445</v>
      </c>
      <c r="E62" s="396">
        <v>2</v>
      </c>
      <c r="F62" s="384">
        <v>1086</v>
      </c>
      <c r="G62" s="397">
        <f t="shared" si="0"/>
        <v>17</v>
      </c>
      <c r="H62" s="389">
        <f t="shared" si="0"/>
        <v>9531</v>
      </c>
      <c r="I62" s="557"/>
      <c r="J62" s="557"/>
      <c r="K62" s="558"/>
    </row>
    <row r="63" spans="1:11">
      <c r="A63" s="515"/>
      <c r="B63" s="23" t="s">
        <v>129</v>
      </c>
      <c r="C63" s="396">
        <v>8</v>
      </c>
      <c r="D63" s="384">
        <v>5144</v>
      </c>
      <c r="E63" s="396">
        <v>0</v>
      </c>
      <c r="F63" s="384">
        <v>0</v>
      </c>
      <c r="G63" s="397">
        <f t="shared" si="0"/>
        <v>8</v>
      </c>
      <c r="H63" s="389">
        <f t="shared" si="0"/>
        <v>5144</v>
      </c>
      <c r="I63" s="557"/>
      <c r="J63" s="557"/>
      <c r="K63" s="558"/>
    </row>
    <row r="64" spans="1:11">
      <c r="A64" s="515"/>
      <c r="B64" s="23" t="s">
        <v>131</v>
      </c>
      <c r="C64" s="396">
        <v>7</v>
      </c>
      <c r="D64" s="384">
        <v>8138.2800000000007</v>
      </c>
      <c r="E64" s="396">
        <v>0</v>
      </c>
      <c r="F64" s="384">
        <v>0</v>
      </c>
      <c r="G64" s="397">
        <f t="shared" si="0"/>
        <v>7</v>
      </c>
      <c r="H64" s="389">
        <f t="shared" si="0"/>
        <v>8138.2800000000007</v>
      </c>
      <c r="I64" s="557"/>
      <c r="J64" s="557"/>
      <c r="K64" s="558"/>
    </row>
    <row r="65" spans="1:11">
      <c r="A65" s="522" t="s">
        <v>133</v>
      </c>
      <c r="B65" s="522"/>
      <c r="C65" s="401">
        <v>31</v>
      </c>
      <c r="D65" s="402">
        <v>24966.620000000003</v>
      </c>
      <c r="E65" s="401">
        <v>10</v>
      </c>
      <c r="F65" s="29">
        <v>8302.5</v>
      </c>
      <c r="G65" s="418">
        <f t="shared" si="0"/>
        <v>41</v>
      </c>
      <c r="H65" s="403">
        <f t="shared" si="0"/>
        <v>33269.120000000003</v>
      </c>
      <c r="I65" s="559" t="s">
        <v>1030</v>
      </c>
      <c r="J65" s="559"/>
      <c r="K65" s="411">
        <f>H65</f>
        <v>33269.120000000003</v>
      </c>
    </row>
    <row r="66" spans="1:11">
      <c r="A66" s="400" t="s">
        <v>134</v>
      </c>
      <c r="B66" s="23" t="s">
        <v>136</v>
      </c>
      <c r="C66" s="396">
        <v>1</v>
      </c>
      <c r="D66" s="384">
        <v>45</v>
      </c>
      <c r="E66" s="396">
        <v>0</v>
      </c>
      <c r="F66" s="384">
        <v>0</v>
      </c>
      <c r="G66" s="397">
        <f t="shared" si="0"/>
        <v>1</v>
      </c>
      <c r="H66" s="389">
        <f t="shared" si="0"/>
        <v>45</v>
      </c>
      <c r="I66" s="419" t="s">
        <v>1091</v>
      </c>
      <c r="J66" s="419" t="s">
        <v>1070</v>
      </c>
      <c r="K66" s="389">
        <v>45</v>
      </c>
    </row>
    <row r="67" spans="1:11">
      <c r="A67" s="522" t="s">
        <v>146</v>
      </c>
      <c r="B67" s="522"/>
      <c r="C67" s="401">
        <v>1</v>
      </c>
      <c r="D67" s="402">
        <v>45</v>
      </c>
      <c r="E67" s="401">
        <v>0</v>
      </c>
      <c r="F67" s="29">
        <v>0</v>
      </c>
      <c r="G67" s="418">
        <f t="shared" si="0"/>
        <v>1</v>
      </c>
      <c r="H67" s="403">
        <f t="shared" si="0"/>
        <v>45</v>
      </c>
      <c r="I67" s="559" t="s">
        <v>1030</v>
      </c>
      <c r="J67" s="559"/>
      <c r="K67" s="403">
        <v>45</v>
      </c>
    </row>
    <row r="68" spans="1:11">
      <c r="A68" s="515" t="s">
        <v>147</v>
      </c>
      <c r="B68" s="23" t="s">
        <v>149</v>
      </c>
      <c r="C68" s="396">
        <v>1</v>
      </c>
      <c r="D68" s="384">
        <v>643</v>
      </c>
      <c r="E68" s="396">
        <v>0</v>
      </c>
      <c r="F68" s="384">
        <v>0</v>
      </c>
      <c r="G68" s="397">
        <f t="shared" si="0"/>
        <v>1</v>
      </c>
      <c r="H68" s="389">
        <f t="shared" si="0"/>
        <v>643</v>
      </c>
      <c r="I68" s="557" t="s">
        <v>1092</v>
      </c>
      <c r="J68" s="557" t="s">
        <v>1064</v>
      </c>
      <c r="K68" s="558">
        <f>H83</f>
        <v>504557.68000000005</v>
      </c>
    </row>
    <row r="69" spans="1:11">
      <c r="A69" s="515"/>
      <c r="B69" s="23" t="s">
        <v>371</v>
      </c>
      <c r="C69" s="399">
        <v>0</v>
      </c>
      <c r="D69" s="384">
        <v>0</v>
      </c>
      <c r="E69" s="396">
        <v>206</v>
      </c>
      <c r="F69" s="384">
        <v>130317.19</v>
      </c>
      <c r="G69" s="397">
        <f t="shared" si="0"/>
        <v>206</v>
      </c>
      <c r="H69" s="389">
        <f t="shared" si="0"/>
        <v>130317.19</v>
      </c>
      <c r="I69" s="557"/>
      <c r="J69" s="557"/>
      <c r="K69" s="558"/>
    </row>
    <row r="70" spans="1:11">
      <c r="A70" s="515"/>
      <c r="B70" s="23" t="s">
        <v>150</v>
      </c>
      <c r="C70" s="396">
        <v>67</v>
      </c>
      <c r="D70" s="384">
        <v>42986.14</v>
      </c>
      <c r="E70" s="396">
        <v>14</v>
      </c>
      <c r="F70" s="384">
        <v>9002</v>
      </c>
      <c r="G70" s="397">
        <f t="shared" si="0"/>
        <v>81</v>
      </c>
      <c r="H70" s="389">
        <f t="shared" si="0"/>
        <v>51988.14</v>
      </c>
      <c r="I70" s="557"/>
      <c r="J70" s="557"/>
      <c r="K70" s="558"/>
    </row>
    <row r="71" spans="1:11">
      <c r="A71" s="515"/>
      <c r="B71" s="23" t="s">
        <v>151</v>
      </c>
      <c r="C71" s="396">
        <v>81</v>
      </c>
      <c r="D71" s="384">
        <v>52083</v>
      </c>
      <c r="E71" s="396">
        <v>0</v>
      </c>
      <c r="F71" s="384">
        <v>0</v>
      </c>
      <c r="G71" s="397">
        <f t="shared" si="0"/>
        <v>81</v>
      </c>
      <c r="H71" s="389">
        <f t="shared" si="0"/>
        <v>52083</v>
      </c>
      <c r="I71" s="557"/>
      <c r="J71" s="557"/>
      <c r="K71" s="558"/>
    </row>
    <row r="72" spans="1:11">
      <c r="A72" s="515"/>
      <c r="B72" s="23" t="s">
        <v>152</v>
      </c>
      <c r="C72" s="396">
        <v>3</v>
      </c>
      <c r="D72" s="384">
        <v>5448.6200000000008</v>
      </c>
      <c r="E72" s="396">
        <v>0</v>
      </c>
      <c r="F72" s="384">
        <v>0</v>
      </c>
      <c r="G72" s="397">
        <f t="shared" si="0"/>
        <v>3</v>
      </c>
      <c r="H72" s="389">
        <f t="shared" si="0"/>
        <v>5448.6200000000008</v>
      </c>
      <c r="I72" s="557"/>
      <c r="J72" s="557"/>
      <c r="K72" s="558"/>
    </row>
    <row r="73" spans="1:11">
      <c r="A73" s="515"/>
      <c r="B73" s="23" t="s">
        <v>153</v>
      </c>
      <c r="C73" s="396">
        <v>4</v>
      </c>
      <c r="D73" s="384">
        <v>7039.28</v>
      </c>
      <c r="E73" s="396">
        <v>0</v>
      </c>
      <c r="F73" s="384">
        <v>0</v>
      </c>
      <c r="G73" s="397">
        <f t="shared" ref="G73:H135" si="2">C73+E73</f>
        <v>4</v>
      </c>
      <c r="H73" s="389">
        <f t="shared" si="2"/>
        <v>7039.28</v>
      </c>
      <c r="I73" s="557"/>
      <c r="J73" s="557"/>
      <c r="K73" s="558"/>
    </row>
    <row r="74" spans="1:11">
      <c r="A74" s="515"/>
      <c r="B74" s="23" t="s">
        <v>154</v>
      </c>
      <c r="C74" s="396">
        <v>96</v>
      </c>
      <c r="D74" s="384">
        <v>46601.06</v>
      </c>
      <c r="E74" s="396">
        <v>0</v>
      </c>
      <c r="F74" s="384">
        <v>0</v>
      </c>
      <c r="G74" s="397">
        <f t="shared" si="2"/>
        <v>96</v>
      </c>
      <c r="H74" s="389">
        <f t="shared" si="2"/>
        <v>46601.06</v>
      </c>
      <c r="I74" s="557"/>
      <c r="J74" s="557"/>
      <c r="K74" s="558"/>
    </row>
    <row r="75" spans="1:11">
      <c r="A75" s="515"/>
      <c r="B75" s="23" t="s">
        <v>155</v>
      </c>
      <c r="C75" s="396">
        <v>10</v>
      </c>
      <c r="D75" s="384">
        <v>6430</v>
      </c>
      <c r="E75" s="396">
        <v>3</v>
      </c>
      <c r="F75" s="384">
        <v>1640.95</v>
      </c>
      <c r="G75" s="397">
        <f t="shared" si="2"/>
        <v>13</v>
      </c>
      <c r="H75" s="389">
        <f t="shared" si="2"/>
        <v>8070.95</v>
      </c>
      <c r="I75" s="557"/>
      <c r="J75" s="557"/>
      <c r="K75" s="558"/>
    </row>
    <row r="76" spans="1:11">
      <c r="A76" s="515"/>
      <c r="B76" s="23" t="s">
        <v>156</v>
      </c>
      <c r="C76" s="396">
        <v>1</v>
      </c>
      <c r="D76" s="384">
        <v>643</v>
      </c>
      <c r="E76" s="396">
        <v>2</v>
      </c>
      <c r="F76" s="384">
        <v>1888.96</v>
      </c>
      <c r="G76" s="397">
        <f t="shared" si="2"/>
        <v>3</v>
      </c>
      <c r="H76" s="389">
        <f t="shared" si="2"/>
        <v>2531.96</v>
      </c>
      <c r="I76" s="557"/>
      <c r="J76" s="557"/>
      <c r="K76" s="558"/>
    </row>
    <row r="77" spans="1:11">
      <c r="A77" s="515"/>
      <c r="B77" s="23" t="s">
        <v>157</v>
      </c>
      <c r="C77" s="396">
        <v>103</v>
      </c>
      <c r="D77" s="384">
        <v>66229</v>
      </c>
      <c r="E77" s="396">
        <v>40</v>
      </c>
      <c r="F77" s="384">
        <v>25720</v>
      </c>
      <c r="G77" s="397">
        <f t="shared" si="2"/>
        <v>143</v>
      </c>
      <c r="H77" s="389">
        <f t="shared" si="2"/>
        <v>91949</v>
      </c>
      <c r="I77" s="557"/>
      <c r="J77" s="557"/>
      <c r="K77" s="558"/>
    </row>
    <row r="78" spans="1:11">
      <c r="A78" s="515"/>
      <c r="B78" s="23" t="s">
        <v>159</v>
      </c>
      <c r="C78" s="396">
        <v>43</v>
      </c>
      <c r="D78" s="384">
        <v>19449</v>
      </c>
      <c r="E78" s="396">
        <v>0</v>
      </c>
      <c r="F78" s="384">
        <v>0</v>
      </c>
      <c r="G78" s="397">
        <f t="shared" si="2"/>
        <v>43</v>
      </c>
      <c r="H78" s="389">
        <f t="shared" si="2"/>
        <v>19449</v>
      </c>
      <c r="I78" s="557"/>
      <c r="J78" s="557"/>
      <c r="K78" s="558"/>
    </row>
    <row r="79" spans="1:11">
      <c r="A79" s="515"/>
      <c r="B79" s="23" t="s">
        <v>161</v>
      </c>
      <c r="C79" s="396">
        <v>9</v>
      </c>
      <c r="D79" s="384">
        <v>5787</v>
      </c>
      <c r="E79" s="396">
        <v>11</v>
      </c>
      <c r="F79" s="384">
        <v>7073</v>
      </c>
      <c r="G79" s="397">
        <f t="shared" si="2"/>
        <v>20</v>
      </c>
      <c r="H79" s="389">
        <f t="shared" si="2"/>
        <v>12860</v>
      </c>
      <c r="I79" s="557"/>
      <c r="J79" s="557"/>
      <c r="K79" s="558"/>
    </row>
    <row r="80" spans="1:11">
      <c r="A80" s="515"/>
      <c r="B80" s="23" t="s">
        <v>162</v>
      </c>
      <c r="C80" s="396">
        <v>29</v>
      </c>
      <c r="D80" s="384">
        <v>18647</v>
      </c>
      <c r="E80" s="396">
        <v>0</v>
      </c>
      <c r="F80" s="384">
        <v>0</v>
      </c>
      <c r="G80" s="397">
        <f t="shared" si="2"/>
        <v>29</v>
      </c>
      <c r="H80" s="389">
        <f t="shared" si="2"/>
        <v>18647</v>
      </c>
      <c r="I80" s="557"/>
      <c r="J80" s="557"/>
      <c r="K80" s="558"/>
    </row>
    <row r="81" spans="1:11">
      <c r="A81" s="515"/>
      <c r="B81" s="23" t="s">
        <v>163</v>
      </c>
      <c r="C81" s="396">
        <v>31</v>
      </c>
      <c r="D81" s="384">
        <v>19890.28</v>
      </c>
      <c r="E81" s="396">
        <v>14</v>
      </c>
      <c r="F81" s="384">
        <v>11962.2</v>
      </c>
      <c r="G81" s="397">
        <f t="shared" si="2"/>
        <v>45</v>
      </c>
      <c r="H81" s="389">
        <f t="shared" si="2"/>
        <v>31852.48</v>
      </c>
      <c r="I81" s="557"/>
      <c r="J81" s="557"/>
      <c r="K81" s="558"/>
    </row>
    <row r="82" spans="1:11">
      <c r="A82" s="515"/>
      <c r="B82" s="23" t="s">
        <v>164</v>
      </c>
      <c r="C82" s="396">
        <v>0</v>
      </c>
      <c r="D82" s="384">
        <v>0</v>
      </c>
      <c r="E82" s="396">
        <v>39</v>
      </c>
      <c r="F82" s="384">
        <v>25077</v>
      </c>
      <c r="G82" s="397">
        <f t="shared" si="2"/>
        <v>39</v>
      </c>
      <c r="H82" s="389">
        <f t="shared" si="2"/>
        <v>25077</v>
      </c>
      <c r="I82" s="557"/>
      <c r="J82" s="557"/>
      <c r="K82" s="558"/>
    </row>
    <row r="83" spans="1:11">
      <c r="A83" s="522" t="s">
        <v>165</v>
      </c>
      <c r="B83" s="522"/>
      <c r="C83" s="401">
        <v>478</v>
      </c>
      <c r="D83" s="402">
        <v>291876.38</v>
      </c>
      <c r="E83" s="401">
        <v>329</v>
      </c>
      <c r="F83" s="29">
        <v>212681.30000000002</v>
      </c>
      <c r="G83" s="418">
        <f t="shared" si="2"/>
        <v>807</v>
      </c>
      <c r="H83" s="403">
        <f t="shared" si="2"/>
        <v>504557.68000000005</v>
      </c>
      <c r="I83" s="559" t="s">
        <v>1030</v>
      </c>
      <c r="J83" s="559"/>
      <c r="K83" s="411">
        <f>H83</f>
        <v>504557.68000000005</v>
      </c>
    </row>
    <row r="84" spans="1:11">
      <c r="A84" s="515" t="s">
        <v>166</v>
      </c>
      <c r="B84" s="23" t="s">
        <v>167</v>
      </c>
      <c r="C84" s="396">
        <v>11</v>
      </c>
      <c r="D84" s="384">
        <v>7073</v>
      </c>
      <c r="E84" s="396">
        <v>0</v>
      </c>
      <c r="F84" s="384">
        <v>0</v>
      </c>
      <c r="G84" s="397">
        <f t="shared" si="2"/>
        <v>11</v>
      </c>
      <c r="H84" s="389">
        <f t="shared" si="2"/>
        <v>7073</v>
      </c>
      <c r="I84" s="557" t="s">
        <v>170</v>
      </c>
      <c r="J84" s="557" t="s">
        <v>1070</v>
      </c>
      <c r="K84" s="558">
        <f>H90</f>
        <v>37104.04</v>
      </c>
    </row>
    <row r="85" spans="1:11">
      <c r="A85" s="515"/>
      <c r="B85" s="23" t="s">
        <v>168</v>
      </c>
      <c r="C85" s="396">
        <v>15</v>
      </c>
      <c r="D85" s="384">
        <v>1869</v>
      </c>
      <c r="E85" s="396">
        <v>0</v>
      </c>
      <c r="F85" s="384">
        <v>0</v>
      </c>
      <c r="G85" s="397">
        <f t="shared" si="2"/>
        <v>15</v>
      </c>
      <c r="H85" s="389">
        <f t="shared" si="2"/>
        <v>1869</v>
      </c>
      <c r="I85" s="557"/>
      <c r="J85" s="557"/>
      <c r="K85" s="558"/>
    </row>
    <row r="86" spans="1:11">
      <c r="A86" s="515"/>
      <c r="B86" s="23" t="s">
        <v>374</v>
      </c>
      <c r="C86" s="396">
        <v>0</v>
      </c>
      <c r="D86" s="384">
        <v>0</v>
      </c>
      <c r="E86" s="396">
        <v>1</v>
      </c>
      <c r="F86" s="384">
        <v>443</v>
      </c>
      <c r="G86" s="397">
        <f t="shared" si="2"/>
        <v>1</v>
      </c>
      <c r="H86" s="389">
        <f t="shared" si="2"/>
        <v>443</v>
      </c>
      <c r="I86" s="557"/>
      <c r="J86" s="557"/>
      <c r="K86" s="558"/>
    </row>
    <row r="87" spans="1:11">
      <c r="A87" s="515"/>
      <c r="B87" s="23" t="s">
        <v>172</v>
      </c>
      <c r="C87" s="396">
        <v>28</v>
      </c>
      <c r="D87" s="384">
        <v>17404</v>
      </c>
      <c r="E87" s="396">
        <v>0</v>
      </c>
      <c r="F87" s="384">
        <v>0</v>
      </c>
      <c r="G87" s="397">
        <f t="shared" si="2"/>
        <v>28</v>
      </c>
      <c r="H87" s="389">
        <f t="shared" si="2"/>
        <v>17404</v>
      </c>
      <c r="I87" s="557"/>
      <c r="J87" s="557"/>
      <c r="K87" s="558"/>
    </row>
    <row r="88" spans="1:11">
      <c r="A88" s="515"/>
      <c r="B88" s="23" t="s">
        <v>375</v>
      </c>
      <c r="C88" s="396">
        <v>0</v>
      </c>
      <c r="D88" s="384">
        <v>0</v>
      </c>
      <c r="E88" s="396">
        <v>4</v>
      </c>
      <c r="F88" s="384">
        <v>3318.76</v>
      </c>
      <c r="G88" s="397">
        <f t="shared" si="2"/>
        <v>4</v>
      </c>
      <c r="H88" s="389">
        <f t="shared" si="2"/>
        <v>3318.76</v>
      </c>
      <c r="I88" s="557"/>
      <c r="J88" s="557"/>
      <c r="K88" s="558"/>
    </row>
    <row r="89" spans="1:11">
      <c r="A89" s="515"/>
      <c r="B89" s="23" t="s">
        <v>173</v>
      </c>
      <c r="C89" s="396">
        <v>2</v>
      </c>
      <c r="D89" s="384">
        <v>1286</v>
      </c>
      <c r="E89" s="396">
        <v>1</v>
      </c>
      <c r="F89" s="384">
        <v>5710.28</v>
      </c>
      <c r="G89" s="397">
        <f t="shared" si="2"/>
        <v>3</v>
      </c>
      <c r="H89" s="389">
        <f>D89+F89</f>
        <v>6996.28</v>
      </c>
      <c r="I89" s="557"/>
      <c r="J89" s="557"/>
      <c r="K89" s="558"/>
    </row>
    <row r="90" spans="1:11">
      <c r="A90" s="522" t="s">
        <v>175</v>
      </c>
      <c r="B90" s="522"/>
      <c r="C90" s="401">
        <v>56</v>
      </c>
      <c r="D90" s="402">
        <v>27632</v>
      </c>
      <c r="E90" s="401">
        <v>6</v>
      </c>
      <c r="F90" s="29">
        <v>9472.0400000000009</v>
      </c>
      <c r="G90" s="418">
        <f t="shared" si="2"/>
        <v>62</v>
      </c>
      <c r="H90" s="403">
        <f t="shared" si="2"/>
        <v>37104.04</v>
      </c>
      <c r="I90" s="559" t="s">
        <v>1030</v>
      </c>
      <c r="J90" s="559"/>
      <c r="K90" s="411">
        <f>H90</f>
        <v>37104.04</v>
      </c>
    </row>
    <row r="91" spans="1:11">
      <c r="A91" s="515" t="s">
        <v>176</v>
      </c>
      <c r="B91" s="23" t="s">
        <v>178</v>
      </c>
      <c r="C91" s="396">
        <v>7</v>
      </c>
      <c r="D91" s="384">
        <v>4501</v>
      </c>
      <c r="E91" s="396">
        <v>1</v>
      </c>
      <c r="F91" s="384">
        <v>443</v>
      </c>
      <c r="G91" s="397">
        <f t="shared" si="2"/>
        <v>8</v>
      </c>
      <c r="H91" s="389">
        <f t="shared" si="2"/>
        <v>4944</v>
      </c>
      <c r="I91" s="557" t="s">
        <v>1071</v>
      </c>
      <c r="J91" s="557" t="s">
        <v>1070</v>
      </c>
      <c r="K91" s="558">
        <f>H95</f>
        <v>9205</v>
      </c>
    </row>
    <row r="92" spans="1:11">
      <c r="A92" s="515"/>
      <c r="B92" s="23" t="s">
        <v>179</v>
      </c>
      <c r="C92" s="396">
        <v>0</v>
      </c>
      <c r="D92" s="384">
        <v>0</v>
      </c>
      <c r="E92" s="396">
        <v>7</v>
      </c>
      <c r="F92" s="384">
        <v>1689</v>
      </c>
      <c r="G92" s="397">
        <f t="shared" si="2"/>
        <v>7</v>
      </c>
      <c r="H92" s="389">
        <f t="shared" si="2"/>
        <v>1689</v>
      </c>
      <c r="I92" s="557"/>
      <c r="J92" s="557"/>
      <c r="K92" s="558"/>
    </row>
    <row r="93" spans="1:11">
      <c r="A93" s="515"/>
      <c r="B93" s="23" t="s">
        <v>180</v>
      </c>
      <c r="C93" s="396">
        <v>3</v>
      </c>
      <c r="D93" s="384">
        <v>1929</v>
      </c>
      <c r="E93" s="396">
        <v>0</v>
      </c>
      <c r="F93" s="384">
        <v>0</v>
      </c>
      <c r="G93" s="397">
        <f t="shared" si="2"/>
        <v>3</v>
      </c>
      <c r="H93" s="389">
        <f t="shared" si="2"/>
        <v>1929</v>
      </c>
      <c r="I93" s="557"/>
      <c r="J93" s="557"/>
      <c r="K93" s="558"/>
    </row>
    <row r="94" spans="1:11">
      <c r="A94" s="515"/>
      <c r="B94" s="23" t="s">
        <v>183</v>
      </c>
      <c r="C94" s="396">
        <v>1</v>
      </c>
      <c r="D94" s="384">
        <v>643</v>
      </c>
      <c r="E94" s="396">
        <v>0</v>
      </c>
      <c r="F94" s="384">
        <v>0</v>
      </c>
      <c r="G94" s="397">
        <f t="shared" si="2"/>
        <v>1</v>
      </c>
      <c r="H94" s="389">
        <f t="shared" si="2"/>
        <v>643</v>
      </c>
      <c r="I94" s="557"/>
      <c r="J94" s="557"/>
      <c r="K94" s="558"/>
    </row>
    <row r="95" spans="1:11">
      <c r="A95" s="522" t="s">
        <v>184</v>
      </c>
      <c r="B95" s="522"/>
      <c r="C95" s="401">
        <v>11</v>
      </c>
      <c r="D95" s="402">
        <v>7073</v>
      </c>
      <c r="E95" s="401">
        <v>8</v>
      </c>
      <c r="F95" s="29">
        <v>2132</v>
      </c>
      <c r="G95" s="418">
        <f t="shared" si="2"/>
        <v>19</v>
      </c>
      <c r="H95" s="403">
        <f>D95+F95</f>
        <v>9205</v>
      </c>
      <c r="I95" s="559" t="s">
        <v>1030</v>
      </c>
      <c r="J95" s="559"/>
      <c r="K95" s="411">
        <f>K91</f>
        <v>9205</v>
      </c>
    </row>
    <row r="96" spans="1:11" ht="15" customHeight="1">
      <c r="A96" s="515" t="s">
        <v>185</v>
      </c>
      <c r="B96" s="23" t="s">
        <v>186</v>
      </c>
      <c r="C96" s="396">
        <v>1</v>
      </c>
      <c r="D96" s="384">
        <v>5080.2800000000007</v>
      </c>
      <c r="E96" s="396">
        <v>0</v>
      </c>
      <c r="F96" s="384">
        <v>0</v>
      </c>
      <c r="G96" s="397">
        <f t="shared" si="2"/>
        <v>1</v>
      </c>
      <c r="H96" s="389">
        <f t="shared" si="2"/>
        <v>5080.2800000000007</v>
      </c>
      <c r="I96" s="557" t="s">
        <v>1071</v>
      </c>
      <c r="J96" s="564" t="s">
        <v>1064</v>
      </c>
      <c r="K96" s="558">
        <f>D97+D101+D98+D99+D102+D103+H105</f>
        <v>37860.28</v>
      </c>
    </row>
    <row r="97" spans="1:11">
      <c r="A97" s="515"/>
      <c r="B97" s="23" t="s">
        <v>187</v>
      </c>
      <c r="C97" s="396">
        <v>1</v>
      </c>
      <c r="D97" s="384">
        <v>643</v>
      </c>
      <c r="E97" s="396">
        <v>0</v>
      </c>
      <c r="F97" s="384">
        <v>0</v>
      </c>
      <c r="G97" s="397">
        <f t="shared" si="2"/>
        <v>1</v>
      </c>
      <c r="H97" s="389">
        <f t="shared" si="2"/>
        <v>643</v>
      </c>
      <c r="I97" s="557"/>
      <c r="J97" s="564"/>
      <c r="K97" s="558"/>
    </row>
    <row r="98" spans="1:11">
      <c r="A98" s="515"/>
      <c r="B98" s="23" t="s">
        <v>189</v>
      </c>
      <c r="C98" s="396">
        <v>16</v>
      </c>
      <c r="D98" s="384">
        <v>10288</v>
      </c>
      <c r="E98" s="396">
        <v>0</v>
      </c>
      <c r="F98" s="384">
        <v>0</v>
      </c>
      <c r="G98" s="397">
        <f t="shared" si="2"/>
        <v>16</v>
      </c>
      <c r="H98" s="389">
        <f t="shared" si="2"/>
        <v>10288</v>
      </c>
      <c r="I98" s="557"/>
      <c r="J98" s="564"/>
      <c r="K98" s="558"/>
    </row>
    <row r="99" spans="1:11">
      <c r="A99" s="515"/>
      <c r="B99" s="23" t="s">
        <v>190</v>
      </c>
      <c r="C99" s="396">
        <v>23</v>
      </c>
      <c r="D99" s="384">
        <v>14789</v>
      </c>
      <c r="E99" s="396">
        <v>0</v>
      </c>
      <c r="F99" s="384">
        <v>0</v>
      </c>
      <c r="G99" s="397">
        <f t="shared" si="2"/>
        <v>23</v>
      </c>
      <c r="H99" s="389">
        <f t="shared" si="2"/>
        <v>14789</v>
      </c>
      <c r="I99" s="557"/>
      <c r="J99" s="564"/>
      <c r="K99" s="558"/>
    </row>
    <row r="100" spans="1:11">
      <c r="A100" s="515"/>
      <c r="B100" s="23" t="s">
        <v>191</v>
      </c>
      <c r="C100" s="396">
        <v>3</v>
      </c>
      <c r="D100" s="384">
        <v>15240.840000000002</v>
      </c>
      <c r="E100" s="396">
        <v>0</v>
      </c>
      <c r="F100" s="384">
        <v>0</v>
      </c>
      <c r="G100" s="397">
        <f t="shared" si="2"/>
        <v>3</v>
      </c>
      <c r="H100" s="389">
        <f t="shared" si="2"/>
        <v>15240.840000000002</v>
      </c>
      <c r="I100" s="557"/>
      <c r="J100" s="564"/>
      <c r="K100" s="558"/>
    </row>
    <row r="101" spans="1:11">
      <c r="A101" s="515"/>
      <c r="B101" s="23" t="s">
        <v>193</v>
      </c>
      <c r="C101" s="396">
        <v>1</v>
      </c>
      <c r="D101" s="384">
        <v>5710.28</v>
      </c>
      <c r="E101" s="396">
        <v>0</v>
      </c>
      <c r="F101" s="384">
        <v>0</v>
      </c>
      <c r="G101" s="397">
        <f t="shared" si="2"/>
        <v>1</v>
      </c>
      <c r="H101" s="389">
        <f t="shared" si="2"/>
        <v>5710.28</v>
      </c>
      <c r="I101" s="557"/>
      <c r="J101" s="564"/>
      <c r="K101" s="558"/>
    </row>
    <row r="102" spans="1:11">
      <c r="A102" s="515"/>
      <c r="B102" s="23" t="s">
        <v>194</v>
      </c>
      <c r="C102" s="396">
        <v>6</v>
      </c>
      <c r="D102" s="384">
        <v>3858</v>
      </c>
      <c r="E102" s="396">
        <v>0</v>
      </c>
      <c r="F102" s="384">
        <v>0</v>
      </c>
      <c r="G102" s="397">
        <f t="shared" si="2"/>
        <v>6</v>
      </c>
      <c r="H102" s="389">
        <f t="shared" si="2"/>
        <v>3858</v>
      </c>
      <c r="I102" s="557"/>
      <c r="J102" s="564" t="s">
        <v>1070</v>
      </c>
      <c r="K102" s="565">
        <f>D96+D100+D104</f>
        <v>20964.120000000003</v>
      </c>
    </row>
    <row r="103" spans="1:11">
      <c r="A103" s="515"/>
      <c r="B103" s="23" t="s">
        <v>197</v>
      </c>
      <c r="C103" s="396">
        <v>3</v>
      </c>
      <c r="D103" s="384">
        <v>1929</v>
      </c>
      <c r="E103" s="396">
        <v>0</v>
      </c>
      <c r="F103" s="384">
        <v>0</v>
      </c>
      <c r="G103" s="397">
        <f t="shared" si="2"/>
        <v>3</v>
      </c>
      <c r="H103" s="389">
        <f t="shared" si="2"/>
        <v>1929</v>
      </c>
      <c r="I103" s="557"/>
      <c r="J103" s="564"/>
      <c r="K103" s="565"/>
    </row>
    <row r="104" spans="1:11">
      <c r="A104" s="515"/>
      <c r="B104" s="23" t="s">
        <v>198</v>
      </c>
      <c r="C104" s="396">
        <v>1</v>
      </c>
      <c r="D104" s="384">
        <v>643</v>
      </c>
      <c r="E104" s="396">
        <v>0</v>
      </c>
      <c r="F104" s="384">
        <v>0</v>
      </c>
      <c r="G104" s="397">
        <f t="shared" si="2"/>
        <v>1</v>
      </c>
      <c r="H104" s="389">
        <f t="shared" si="2"/>
        <v>643</v>
      </c>
      <c r="I104" s="557"/>
      <c r="J104" s="564"/>
      <c r="K104" s="565"/>
    </row>
    <row r="105" spans="1:11">
      <c r="A105" s="515"/>
      <c r="B105" s="23" t="s">
        <v>199</v>
      </c>
      <c r="C105" s="396">
        <v>0</v>
      </c>
      <c r="D105" s="384">
        <v>0</v>
      </c>
      <c r="E105" s="396">
        <v>1</v>
      </c>
      <c r="F105" s="384">
        <v>643</v>
      </c>
      <c r="G105" s="397">
        <f t="shared" si="2"/>
        <v>1</v>
      </c>
      <c r="H105" s="389">
        <f t="shared" si="2"/>
        <v>643</v>
      </c>
      <c r="I105" s="557"/>
      <c r="J105" s="564"/>
      <c r="K105" s="565"/>
    </row>
    <row r="106" spans="1:11">
      <c r="A106" s="522" t="s">
        <v>201</v>
      </c>
      <c r="B106" s="522"/>
      <c r="C106" s="401">
        <v>55</v>
      </c>
      <c r="D106" s="402">
        <v>58181.4</v>
      </c>
      <c r="E106" s="401">
        <v>1</v>
      </c>
      <c r="F106" s="29">
        <v>643</v>
      </c>
      <c r="G106" s="418">
        <f t="shared" si="2"/>
        <v>56</v>
      </c>
      <c r="H106" s="403">
        <f>D106+F106</f>
        <v>58824.4</v>
      </c>
      <c r="I106" s="559" t="s">
        <v>1030</v>
      </c>
      <c r="J106" s="559"/>
      <c r="K106" s="411">
        <f>K102+K96</f>
        <v>58824.4</v>
      </c>
    </row>
    <row r="107" spans="1:11">
      <c r="A107" s="515" t="s">
        <v>202</v>
      </c>
      <c r="B107" s="23" t="s">
        <v>386</v>
      </c>
      <c r="C107" s="405">
        <v>0</v>
      </c>
      <c r="D107" s="398">
        <v>0</v>
      </c>
      <c r="E107" s="396">
        <v>10</v>
      </c>
      <c r="F107" s="384">
        <v>4430</v>
      </c>
      <c r="G107" s="397">
        <f t="shared" si="2"/>
        <v>10</v>
      </c>
      <c r="H107" s="389">
        <f t="shared" si="2"/>
        <v>4430</v>
      </c>
      <c r="I107" s="557" t="s">
        <v>203</v>
      </c>
      <c r="J107" s="557" t="s">
        <v>1064</v>
      </c>
      <c r="K107" s="558">
        <f>H112</f>
        <v>66998.540000000008</v>
      </c>
    </row>
    <row r="108" spans="1:11">
      <c r="A108" s="515"/>
      <c r="B108" s="23" t="s">
        <v>203</v>
      </c>
      <c r="C108" s="396">
        <v>15</v>
      </c>
      <c r="D108" s="384">
        <v>9645</v>
      </c>
      <c r="E108" s="396">
        <v>65</v>
      </c>
      <c r="F108" s="384">
        <v>26285.16</v>
      </c>
      <c r="G108" s="397">
        <f t="shared" si="2"/>
        <v>80</v>
      </c>
      <c r="H108" s="389">
        <f t="shared" si="2"/>
        <v>35930.160000000003</v>
      </c>
      <c r="I108" s="557"/>
      <c r="J108" s="557"/>
      <c r="K108" s="558"/>
    </row>
    <row r="109" spans="1:11">
      <c r="A109" s="515"/>
      <c r="B109" s="23" t="s">
        <v>204</v>
      </c>
      <c r="C109" s="396">
        <v>2</v>
      </c>
      <c r="D109" s="384">
        <v>521.19000000000005</v>
      </c>
      <c r="E109" s="396">
        <v>1</v>
      </c>
      <c r="F109" s="384">
        <v>360</v>
      </c>
      <c r="G109" s="397">
        <f t="shared" si="2"/>
        <v>3</v>
      </c>
      <c r="H109" s="389">
        <f t="shared" si="2"/>
        <v>881.19</v>
      </c>
      <c r="I109" s="557"/>
      <c r="J109" s="557"/>
      <c r="K109" s="558"/>
    </row>
    <row r="110" spans="1:11">
      <c r="A110" s="515"/>
      <c r="B110" s="23" t="s">
        <v>205</v>
      </c>
      <c r="C110" s="396">
        <v>41</v>
      </c>
      <c r="D110" s="384">
        <v>17765</v>
      </c>
      <c r="E110" s="396">
        <v>14</v>
      </c>
      <c r="F110" s="384">
        <v>6202</v>
      </c>
      <c r="G110" s="397">
        <f t="shared" si="2"/>
        <v>55</v>
      </c>
      <c r="H110" s="389">
        <f t="shared" si="2"/>
        <v>23967</v>
      </c>
      <c r="I110" s="557"/>
      <c r="J110" s="557"/>
      <c r="K110" s="558"/>
    </row>
    <row r="111" spans="1:11">
      <c r="A111" s="515"/>
      <c r="B111" s="23" t="s">
        <v>206</v>
      </c>
      <c r="C111" s="396">
        <v>0</v>
      </c>
      <c r="D111" s="384">
        <v>0</v>
      </c>
      <c r="E111" s="396">
        <v>4</v>
      </c>
      <c r="F111" s="384">
        <v>1790.19</v>
      </c>
      <c r="G111" s="397">
        <f t="shared" si="2"/>
        <v>4</v>
      </c>
      <c r="H111" s="389">
        <f t="shared" si="2"/>
        <v>1790.19</v>
      </c>
      <c r="I111" s="557"/>
      <c r="J111" s="557"/>
      <c r="K111" s="558"/>
    </row>
    <row r="112" spans="1:11">
      <c r="A112" s="522" t="s">
        <v>207</v>
      </c>
      <c r="B112" s="522"/>
      <c r="C112" s="401">
        <v>58</v>
      </c>
      <c r="D112" s="402">
        <v>27931.190000000002</v>
      </c>
      <c r="E112" s="401">
        <v>94</v>
      </c>
      <c r="F112" s="29">
        <v>39067.350000000006</v>
      </c>
      <c r="G112" s="418">
        <f t="shared" si="2"/>
        <v>152</v>
      </c>
      <c r="H112" s="403">
        <f>D112+F112</f>
        <v>66998.540000000008</v>
      </c>
      <c r="I112" s="559" t="s">
        <v>1030</v>
      </c>
      <c r="J112" s="559"/>
      <c r="K112" s="411">
        <f>K107</f>
        <v>66998.540000000008</v>
      </c>
    </row>
    <row r="113" spans="1:11">
      <c r="A113" s="515" t="s">
        <v>208</v>
      </c>
      <c r="B113" s="23" t="s">
        <v>387</v>
      </c>
      <c r="C113" s="405">
        <v>0</v>
      </c>
      <c r="D113" s="398">
        <v>0</v>
      </c>
      <c r="E113" s="396">
        <v>65</v>
      </c>
      <c r="F113" s="384">
        <v>28442</v>
      </c>
      <c r="G113" s="397">
        <f t="shared" si="2"/>
        <v>65</v>
      </c>
      <c r="H113" s="389">
        <f t="shared" si="2"/>
        <v>28442</v>
      </c>
      <c r="I113" s="557" t="s">
        <v>212</v>
      </c>
      <c r="J113" s="557" t="s">
        <v>1064</v>
      </c>
      <c r="K113" s="558">
        <f>H120</f>
        <v>574243.48</v>
      </c>
    </row>
    <row r="114" spans="1:11">
      <c r="A114" s="515"/>
      <c r="B114" s="23" t="s">
        <v>209</v>
      </c>
      <c r="C114" s="396">
        <v>62</v>
      </c>
      <c r="D114" s="384">
        <v>39866</v>
      </c>
      <c r="E114" s="396">
        <v>15</v>
      </c>
      <c r="F114" s="384">
        <v>5830.24</v>
      </c>
      <c r="G114" s="397">
        <f t="shared" si="2"/>
        <v>77</v>
      </c>
      <c r="H114" s="389">
        <f t="shared" si="2"/>
        <v>45696.24</v>
      </c>
      <c r="I114" s="557"/>
      <c r="J114" s="557"/>
      <c r="K114" s="558"/>
    </row>
    <row r="115" spans="1:11">
      <c r="A115" s="515"/>
      <c r="B115" s="23" t="s">
        <v>210</v>
      </c>
      <c r="C115" s="396">
        <v>1</v>
      </c>
      <c r="D115" s="384">
        <v>643</v>
      </c>
      <c r="E115" s="396">
        <v>80</v>
      </c>
      <c r="F115" s="384">
        <v>23322.239999999998</v>
      </c>
      <c r="G115" s="397">
        <f t="shared" si="2"/>
        <v>81</v>
      </c>
      <c r="H115" s="389">
        <f t="shared" si="2"/>
        <v>23965.239999999998</v>
      </c>
      <c r="I115" s="557"/>
      <c r="J115" s="557"/>
      <c r="K115" s="558"/>
    </row>
    <row r="116" spans="1:11">
      <c r="A116" s="515"/>
      <c r="B116" s="23" t="s">
        <v>211</v>
      </c>
      <c r="C116" s="396">
        <v>1</v>
      </c>
      <c r="D116" s="384">
        <v>643</v>
      </c>
      <c r="E116" s="396">
        <v>46</v>
      </c>
      <c r="F116" s="384">
        <v>26260</v>
      </c>
      <c r="G116" s="397">
        <f t="shared" si="2"/>
        <v>47</v>
      </c>
      <c r="H116" s="389">
        <f t="shared" si="2"/>
        <v>26903</v>
      </c>
      <c r="I116" s="557"/>
      <c r="J116" s="557"/>
      <c r="K116" s="558"/>
    </row>
    <row r="117" spans="1:11">
      <c r="A117" s="515"/>
      <c r="B117" s="23" t="s">
        <v>212</v>
      </c>
      <c r="C117" s="396">
        <v>557</v>
      </c>
      <c r="D117" s="384">
        <v>301138</v>
      </c>
      <c r="E117" s="396">
        <v>221</v>
      </c>
      <c r="F117" s="384">
        <v>120003</v>
      </c>
      <c r="G117" s="397">
        <f t="shared" si="2"/>
        <v>778</v>
      </c>
      <c r="H117" s="389">
        <f>D117+F117</f>
        <v>421141</v>
      </c>
      <c r="I117" s="557"/>
      <c r="J117" s="557"/>
      <c r="K117" s="558"/>
    </row>
    <row r="118" spans="1:11">
      <c r="A118" s="515"/>
      <c r="B118" s="23" t="s">
        <v>213</v>
      </c>
      <c r="C118" s="396">
        <v>35</v>
      </c>
      <c r="D118" s="384">
        <v>15505</v>
      </c>
      <c r="E118" s="396">
        <v>16</v>
      </c>
      <c r="F118" s="384">
        <v>7088</v>
      </c>
      <c r="G118" s="397">
        <f t="shared" si="2"/>
        <v>51</v>
      </c>
      <c r="H118" s="389">
        <f t="shared" si="2"/>
        <v>22593</v>
      </c>
      <c r="I118" s="557"/>
      <c r="J118" s="557"/>
      <c r="K118" s="558"/>
    </row>
    <row r="119" spans="1:11">
      <c r="A119" s="515"/>
      <c r="B119" s="23" t="s">
        <v>389</v>
      </c>
      <c r="C119" s="396">
        <v>0</v>
      </c>
      <c r="D119" s="384">
        <v>0</v>
      </c>
      <c r="E119" s="396">
        <v>15</v>
      </c>
      <c r="F119" s="384">
        <v>5503</v>
      </c>
      <c r="G119" s="397">
        <f t="shared" si="2"/>
        <v>15</v>
      </c>
      <c r="H119" s="389">
        <f t="shared" si="2"/>
        <v>5503</v>
      </c>
      <c r="I119" s="557"/>
      <c r="J119" s="557"/>
      <c r="K119" s="558"/>
    </row>
    <row r="120" spans="1:11">
      <c r="A120" s="522" t="s">
        <v>214</v>
      </c>
      <c r="B120" s="522"/>
      <c r="C120" s="401">
        <v>656</v>
      </c>
      <c r="D120" s="402">
        <v>357795</v>
      </c>
      <c r="E120" s="401">
        <v>458</v>
      </c>
      <c r="F120" s="29">
        <v>216448.47999999998</v>
      </c>
      <c r="G120" s="418">
        <f t="shared" si="2"/>
        <v>1114</v>
      </c>
      <c r="H120" s="403">
        <f>D120+F120</f>
        <v>574243.48</v>
      </c>
      <c r="I120" s="569" t="s">
        <v>1030</v>
      </c>
      <c r="J120" s="569"/>
      <c r="K120" s="420">
        <f>K113</f>
        <v>574243.48</v>
      </c>
    </row>
    <row r="121" spans="1:11">
      <c r="A121" s="515" t="s">
        <v>215</v>
      </c>
      <c r="B121" s="23" t="s">
        <v>216</v>
      </c>
      <c r="C121" s="396">
        <v>16</v>
      </c>
      <c r="D121" s="384">
        <v>69865.98</v>
      </c>
      <c r="E121" s="396">
        <v>1</v>
      </c>
      <c r="F121" s="384">
        <v>5710.28</v>
      </c>
      <c r="G121" s="397">
        <f t="shared" si="2"/>
        <v>17</v>
      </c>
      <c r="H121" s="389">
        <f t="shared" si="2"/>
        <v>75576.259999999995</v>
      </c>
      <c r="I121" s="557" t="s">
        <v>216</v>
      </c>
      <c r="J121" s="557" t="s">
        <v>1064</v>
      </c>
      <c r="K121" s="558">
        <f>H121+H122+H123</f>
        <v>117901.64</v>
      </c>
    </row>
    <row r="122" spans="1:11">
      <c r="A122" s="515"/>
      <c r="B122" s="23" t="s">
        <v>217</v>
      </c>
      <c r="C122" s="396">
        <v>1</v>
      </c>
      <c r="D122" s="384">
        <v>443</v>
      </c>
      <c r="E122" s="396">
        <v>7</v>
      </c>
      <c r="F122" s="384">
        <v>2313.19</v>
      </c>
      <c r="G122" s="397">
        <f t="shared" si="2"/>
        <v>8</v>
      </c>
      <c r="H122" s="389">
        <f t="shared" si="2"/>
        <v>2756.19</v>
      </c>
      <c r="I122" s="557"/>
      <c r="J122" s="557"/>
      <c r="K122" s="558"/>
    </row>
    <row r="123" spans="1:11">
      <c r="A123" s="515"/>
      <c r="B123" s="23" t="s">
        <v>218</v>
      </c>
      <c r="C123" s="396">
        <v>85</v>
      </c>
      <c r="D123" s="384">
        <v>34653.19</v>
      </c>
      <c r="E123" s="396">
        <v>12</v>
      </c>
      <c r="F123" s="384">
        <v>4916</v>
      </c>
      <c r="G123" s="397">
        <f t="shared" si="2"/>
        <v>97</v>
      </c>
      <c r="H123" s="389">
        <f t="shared" si="2"/>
        <v>39569.19</v>
      </c>
      <c r="I123" s="557"/>
      <c r="J123" s="557"/>
      <c r="K123" s="558"/>
    </row>
    <row r="124" spans="1:11">
      <c r="A124" s="515"/>
      <c r="B124" s="23" t="s">
        <v>220</v>
      </c>
      <c r="C124" s="396">
        <v>0</v>
      </c>
      <c r="D124" s="384">
        <v>0</v>
      </c>
      <c r="E124" s="396">
        <v>489</v>
      </c>
      <c r="F124" s="384">
        <v>296343.98</v>
      </c>
      <c r="G124" s="397">
        <f t="shared" si="2"/>
        <v>489</v>
      </c>
      <c r="H124" s="389">
        <f t="shared" si="2"/>
        <v>296343.98</v>
      </c>
      <c r="I124" s="419" t="s">
        <v>220</v>
      </c>
      <c r="J124" s="557"/>
      <c r="K124" s="421">
        <f>H124</f>
        <v>296343.98</v>
      </c>
    </row>
    <row r="125" spans="1:11">
      <c r="A125" s="522" t="s">
        <v>222</v>
      </c>
      <c r="B125" s="522"/>
      <c r="C125" s="401">
        <v>102</v>
      </c>
      <c r="D125" s="402">
        <v>104962.17</v>
      </c>
      <c r="E125" s="401">
        <v>509</v>
      </c>
      <c r="F125" s="29">
        <v>309283.44999999995</v>
      </c>
      <c r="G125" s="418">
        <f t="shared" si="2"/>
        <v>611</v>
      </c>
      <c r="H125" s="403">
        <f>D125+F125</f>
        <v>414245.61999999994</v>
      </c>
      <c r="I125" s="569" t="s">
        <v>1030</v>
      </c>
      <c r="J125" s="569"/>
      <c r="K125" s="420">
        <f>H125</f>
        <v>414245.61999999994</v>
      </c>
    </row>
    <row r="126" spans="1:11">
      <c r="A126" s="517" t="s">
        <v>229</v>
      </c>
      <c r="B126" s="23" t="s">
        <v>230</v>
      </c>
      <c r="C126" s="405">
        <v>0</v>
      </c>
      <c r="D126" s="398">
        <v>0</v>
      </c>
      <c r="E126" s="396">
        <v>3</v>
      </c>
      <c r="F126" s="384">
        <v>3160.6</v>
      </c>
      <c r="G126" s="397">
        <f t="shared" si="2"/>
        <v>3</v>
      </c>
      <c r="H126" s="389">
        <f t="shared" si="2"/>
        <v>3160.6</v>
      </c>
      <c r="I126" s="397" t="s">
        <v>230</v>
      </c>
      <c r="J126" s="419" t="s">
        <v>1064</v>
      </c>
      <c r="K126" s="410">
        <f>H126</f>
        <v>3160.6</v>
      </c>
    </row>
    <row r="127" spans="1:11">
      <c r="A127" s="518"/>
      <c r="B127" s="23" t="s">
        <v>232</v>
      </c>
      <c r="C127" s="396">
        <v>5</v>
      </c>
      <c r="D127" s="384">
        <v>25450.460000000003</v>
      </c>
      <c r="E127" s="396">
        <v>0</v>
      </c>
      <c r="F127" s="384">
        <v>0</v>
      </c>
      <c r="G127" s="397">
        <f t="shared" si="2"/>
        <v>5</v>
      </c>
      <c r="H127" s="389">
        <f t="shared" si="2"/>
        <v>25450.460000000003</v>
      </c>
      <c r="I127" s="419" t="s">
        <v>232</v>
      </c>
      <c r="J127" s="419" t="s">
        <v>1064</v>
      </c>
      <c r="K127" s="410">
        <f>H127</f>
        <v>25450.460000000003</v>
      </c>
    </row>
    <row r="128" spans="1:11">
      <c r="A128" s="518"/>
      <c r="B128" s="23" t="s">
        <v>231</v>
      </c>
      <c r="C128" s="396">
        <v>35</v>
      </c>
      <c r="D128" s="384">
        <v>8197.2799999999988</v>
      </c>
      <c r="E128" s="396">
        <v>9</v>
      </c>
      <c r="F128" s="384">
        <v>3019.74</v>
      </c>
      <c r="G128" s="397">
        <f t="shared" si="2"/>
        <v>44</v>
      </c>
      <c r="H128" s="389">
        <f t="shared" si="2"/>
        <v>11217.019999999999</v>
      </c>
      <c r="I128" s="570" t="s">
        <v>1071</v>
      </c>
      <c r="J128" s="570" t="s">
        <v>1070</v>
      </c>
      <c r="K128" s="566">
        <f>H128+H129+H130</f>
        <v>12394.779999999999</v>
      </c>
    </row>
    <row r="129" spans="1:11">
      <c r="A129" s="518"/>
      <c r="B129" s="23" t="s">
        <v>395</v>
      </c>
      <c r="C129" s="396">
        <v>0</v>
      </c>
      <c r="D129" s="384">
        <v>0</v>
      </c>
      <c r="E129" s="396">
        <v>4</v>
      </c>
      <c r="F129" s="384">
        <v>926.56999999999994</v>
      </c>
      <c r="G129" s="397">
        <f t="shared" si="2"/>
        <v>4</v>
      </c>
      <c r="H129" s="389">
        <f t="shared" si="2"/>
        <v>926.56999999999994</v>
      </c>
      <c r="I129" s="571"/>
      <c r="J129" s="571"/>
      <c r="K129" s="567"/>
    </row>
    <row r="130" spans="1:11">
      <c r="A130" s="519"/>
      <c r="B130" s="23" t="s">
        <v>398</v>
      </c>
      <c r="C130" s="396">
        <v>0</v>
      </c>
      <c r="D130" s="384">
        <v>0</v>
      </c>
      <c r="E130" s="396">
        <v>2</v>
      </c>
      <c r="F130" s="384">
        <v>251.19</v>
      </c>
      <c r="G130" s="397">
        <f t="shared" si="2"/>
        <v>2</v>
      </c>
      <c r="H130" s="389">
        <f t="shared" si="2"/>
        <v>251.19</v>
      </c>
      <c r="I130" s="572"/>
      <c r="J130" s="572"/>
      <c r="K130" s="568"/>
    </row>
    <row r="131" spans="1:11">
      <c r="A131" s="522" t="s">
        <v>234</v>
      </c>
      <c r="B131" s="522"/>
      <c r="C131" s="401">
        <f t="shared" ref="C131:H131" si="3">SUM(C126:C130)</f>
        <v>40</v>
      </c>
      <c r="D131" s="402">
        <f t="shared" si="3"/>
        <v>33647.740000000005</v>
      </c>
      <c r="E131" s="401">
        <f t="shared" si="3"/>
        <v>18</v>
      </c>
      <c r="F131" s="29">
        <f t="shared" si="3"/>
        <v>7358.0999999999995</v>
      </c>
      <c r="G131" s="418">
        <f t="shared" si="3"/>
        <v>58</v>
      </c>
      <c r="H131" s="403">
        <f t="shared" si="3"/>
        <v>41005.840000000004</v>
      </c>
      <c r="I131" s="569" t="s">
        <v>1030</v>
      </c>
      <c r="J131" s="569"/>
      <c r="K131" s="411">
        <f>H131</f>
        <v>41005.840000000004</v>
      </c>
    </row>
    <row r="132" spans="1:11">
      <c r="A132" s="417" t="s">
        <v>235</v>
      </c>
      <c r="B132" s="23" t="s">
        <v>236</v>
      </c>
      <c r="C132" s="396">
        <v>0</v>
      </c>
      <c r="D132" s="384">
        <v>0</v>
      </c>
      <c r="E132" s="396">
        <v>48</v>
      </c>
      <c r="F132" s="384">
        <v>18327.759999999998</v>
      </c>
      <c r="G132" s="397">
        <f t="shared" si="2"/>
        <v>48</v>
      </c>
      <c r="H132" s="389">
        <f t="shared" si="2"/>
        <v>18327.759999999998</v>
      </c>
      <c r="I132" s="419" t="s">
        <v>1087</v>
      </c>
      <c r="J132" s="419" t="s">
        <v>1070</v>
      </c>
      <c r="K132" s="410">
        <f>H132</f>
        <v>18327.759999999998</v>
      </c>
    </row>
    <row r="133" spans="1:11">
      <c r="A133" s="522" t="s">
        <v>249</v>
      </c>
      <c r="B133" s="522"/>
      <c r="C133" s="401">
        <f>SUM(C132)</f>
        <v>0</v>
      </c>
      <c r="D133" s="22">
        <f>SUM(D132)</f>
        <v>0</v>
      </c>
      <c r="E133" s="401">
        <v>48</v>
      </c>
      <c r="F133" s="29">
        <v>18327.759999999998</v>
      </c>
      <c r="G133" s="418">
        <f>C133+E133</f>
        <v>48</v>
      </c>
      <c r="H133" s="403">
        <f>D133+F133</f>
        <v>18327.759999999998</v>
      </c>
      <c r="I133" s="569" t="s">
        <v>1030</v>
      </c>
      <c r="J133" s="569"/>
      <c r="K133" s="411">
        <f>H133</f>
        <v>18327.759999999998</v>
      </c>
    </row>
    <row r="134" spans="1:11">
      <c r="A134" s="515" t="s">
        <v>250</v>
      </c>
      <c r="B134" s="23" t="s">
        <v>255</v>
      </c>
      <c r="C134" s="396">
        <v>1</v>
      </c>
      <c r="D134" s="384">
        <v>970.74</v>
      </c>
      <c r="E134" s="396">
        <v>1</v>
      </c>
      <c r="F134" s="384">
        <v>1389.76</v>
      </c>
      <c r="G134" s="397">
        <f t="shared" si="2"/>
        <v>2</v>
      </c>
      <c r="H134" s="389">
        <f t="shared" si="2"/>
        <v>2360.5</v>
      </c>
      <c r="I134" s="557" t="s">
        <v>1071</v>
      </c>
      <c r="J134" s="557" t="s">
        <v>1070</v>
      </c>
      <c r="K134" s="558">
        <f>H140</f>
        <v>11856.78</v>
      </c>
    </row>
    <row r="135" spans="1:11">
      <c r="A135" s="515"/>
      <c r="B135" s="23" t="s">
        <v>256</v>
      </c>
      <c r="C135" s="396">
        <v>2</v>
      </c>
      <c r="D135" s="384">
        <v>1286</v>
      </c>
      <c r="E135" s="396">
        <v>0</v>
      </c>
      <c r="F135" s="384">
        <v>0</v>
      </c>
      <c r="G135" s="397">
        <f t="shared" si="2"/>
        <v>2</v>
      </c>
      <c r="H135" s="389">
        <f t="shared" si="2"/>
        <v>1286</v>
      </c>
      <c r="I135" s="557"/>
      <c r="J135" s="557"/>
      <c r="K135" s="558"/>
    </row>
    <row r="136" spans="1:11">
      <c r="A136" s="515"/>
      <c r="B136" s="23" t="s">
        <v>399</v>
      </c>
      <c r="C136" s="396">
        <v>0</v>
      </c>
      <c r="D136" s="384">
        <v>0</v>
      </c>
      <c r="E136" s="396">
        <v>2</v>
      </c>
      <c r="F136" s="384">
        <v>886</v>
      </c>
      <c r="G136" s="397">
        <f t="shared" ref="G136:H177" si="4">C136+E136</f>
        <v>2</v>
      </c>
      <c r="H136" s="389">
        <f t="shared" si="4"/>
        <v>886</v>
      </c>
      <c r="I136" s="557"/>
      <c r="J136" s="557"/>
      <c r="K136" s="558"/>
    </row>
    <row r="137" spans="1:11">
      <c r="A137" s="515"/>
      <c r="B137" s="23" t="s">
        <v>257</v>
      </c>
      <c r="C137" s="396">
        <v>3</v>
      </c>
      <c r="D137" s="384">
        <v>135</v>
      </c>
      <c r="E137" s="396">
        <v>2</v>
      </c>
      <c r="F137" s="384">
        <v>180</v>
      </c>
      <c r="G137" s="397">
        <f t="shared" si="4"/>
        <v>5</v>
      </c>
      <c r="H137" s="389">
        <f t="shared" si="4"/>
        <v>315</v>
      </c>
      <c r="I137" s="557"/>
      <c r="J137" s="557"/>
      <c r="K137" s="558"/>
    </row>
    <row r="138" spans="1:11">
      <c r="A138" s="515"/>
      <c r="B138" s="23" t="s">
        <v>261</v>
      </c>
      <c r="C138" s="396">
        <v>3</v>
      </c>
      <c r="D138" s="384">
        <v>6366.2800000000007</v>
      </c>
      <c r="E138" s="396">
        <v>0</v>
      </c>
      <c r="F138" s="384">
        <v>0</v>
      </c>
      <c r="G138" s="397">
        <f t="shared" si="4"/>
        <v>3</v>
      </c>
      <c r="H138" s="389">
        <f t="shared" si="4"/>
        <v>6366.2800000000007</v>
      </c>
      <c r="I138" s="557"/>
      <c r="J138" s="557"/>
      <c r="K138" s="558"/>
    </row>
    <row r="139" spans="1:11">
      <c r="A139" s="515"/>
      <c r="B139" s="23" t="s">
        <v>262</v>
      </c>
      <c r="C139" s="396">
        <v>1</v>
      </c>
      <c r="D139" s="384">
        <v>643</v>
      </c>
      <c r="E139" s="396">
        <v>0</v>
      </c>
      <c r="F139" s="384">
        <v>0</v>
      </c>
      <c r="G139" s="397">
        <f t="shared" si="4"/>
        <v>1</v>
      </c>
      <c r="H139" s="389">
        <f t="shared" si="4"/>
        <v>643</v>
      </c>
      <c r="I139" s="557"/>
      <c r="J139" s="557"/>
      <c r="K139" s="558"/>
    </row>
    <row r="140" spans="1:11">
      <c r="A140" s="522" t="s">
        <v>265</v>
      </c>
      <c r="B140" s="522"/>
      <c r="C140" s="401">
        <v>10</v>
      </c>
      <c r="D140" s="402">
        <v>9401.02</v>
      </c>
      <c r="E140" s="401">
        <v>5</v>
      </c>
      <c r="F140" s="29">
        <v>2455.7600000000002</v>
      </c>
      <c r="G140" s="418">
        <f t="shared" si="4"/>
        <v>15</v>
      </c>
      <c r="H140" s="403">
        <f t="shared" si="4"/>
        <v>11856.78</v>
      </c>
      <c r="I140" s="569" t="s">
        <v>1030</v>
      </c>
      <c r="J140" s="569"/>
      <c r="K140" s="411">
        <f>K134</f>
        <v>11856.78</v>
      </c>
    </row>
    <row r="141" spans="1:11">
      <c r="A141" s="515" t="s">
        <v>266</v>
      </c>
      <c r="B141" s="23" t="s">
        <v>268</v>
      </c>
      <c r="C141" s="396">
        <v>4</v>
      </c>
      <c r="D141" s="384">
        <v>2006</v>
      </c>
      <c r="E141" s="396">
        <v>7</v>
      </c>
      <c r="F141" s="384">
        <v>4501</v>
      </c>
      <c r="G141" s="397">
        <f t="shared" si="4"/>
        <v>11</v>
      </c>
      <c r="H141" s="389">
        <f t="shared" si="4"/>
        <v>6507</v>
      </c>
      <c r="I141" s="560" t="s">
        <v>1551</v>
      </c>
      <c r="J141" s="557" t="s">
        <v>1070</v>
      </c>
      <c r="K141" s="558">
        <f>H146</f>
        <v>11472.189999999999</v>
      </c>
    </row>
    <row r="142" spans="1:11">
      <c r="A142" s="515"/>
      <c r="B142" s="23" t="s">
        <v>402</v>
      </c>
      <c r="C142" s="396">
        <v>0</v>
      </c>
      <c r="D142" s="384">
        <v>0</v>
      </c>
      <c r="E142" s="396">
        <v>1</v>
      </c>
      <c r="F142" s="384">
        <v>161.19</v>
      </c>
      <c r="G142" s="397">
        <f t="shared" si="4"/>
        <v>1</v>
      </c>
      <c r="H142" s="389">
        <f t="shared" si="4"/>
        <v>161.19</v>
      </c>
      <c r="I142" s="560"/>
      <c r="J142" s="557"/>
      <c r="K142" s="558"/>
    </row>
    <row r="143" spans="1:11">
      <c r="A143" s="515"/>
      <c r="B143" s="23" t="s">
        <v>269</v>
      </c>
      <c r="C143" s="396">
        <v>0</v>
      </c>
      <c r="D143" s="384">
        <v>0</v>
      </c>
      <c r="E143" s="396">
        <v>7</v>
      </c>
      <c r="F143" s="384">
        <v>3801</v>
      </c>
      <c r="G143" s="397">
        <f t="shared" si="4"/>
        <v>7</v>
      </c>
      <c r="H143" s="389">
        <f t="shared" si="4"/>
        <v>3801</v>
      </c>
      <c r="I143" s="560"/>
      <c r="J143" s="557"/>
      <c r="K143" s="558"/>
    </row>
    <row r="144" spans="1:11">
      <c r="A144" s="515"/>
      <c r="B144" s="23" t="s">
        <v>403</v>
      </c>
      <c r="C144" s="396">
        <v>0</v>
      </c>
      <c r="D144" s="384">
        <v>0</v>
      </c>
      <c r="E144" s="396">
        <v>1</v>
      </c>
      <c r="F144" s="384">
        <v>360</v>
      </c>
      <c r="G144" s="397">
        <f t="shared" si="4"/>
        <v>1</v>
      </c>
      <c r="H144" s="389">
        <f t="shared" si="4"/>
        <v>360</v>
      </c>
      <c r="I144" s="560"/>
      <c r="J144" s="557"/>
      <c r="K144" s="558"/>
    </row>
    <row r="145" spans="1:11">
      <c r="A145" s="515"/>
      <c r="B145" s="23" t="s">
        <v>271</v>
      </c>
      <c r="C145" s="396">
        <v>1</v>
      </c>
      <c r="D145" s="384">
        <v>643</v>
      </c>
      <c r="E145" s="396">
        <v>0</v>
      </c>
      <c r="F145" s="384">
        <v>0</v>
      </c>
      <c r="G145" s="397">
        <f t="shared" si="4"/>
        <v>1</v>
      </c>
      <c r="H145" s="389">
        <f>D145+F145</f>
        <v>643</v>
      </c>
      <c r="I145" s="560"/>
      <c r="J145" s="557"/>
      <c r="K145" s="558"/>
    </row>
    <row r="146" spans="1:11">
      <c r="A146" s="522" t="s">
        <v>272</v>
      </c>
      <c r="B146" s="522"/>
      <c r="C146" s="401">
        <v>5</v>
      </c>
      <c r="D146" s="402">
        <v>2649</v>
      </c>
      <c r="E146" s="401">
        <v>16</v>
      </c>
      <c r="F146" s="29">
        <v>8823.1899999999987</v>
      </c>
      <c r="G146" s="418">
        <f t="shared" si="4"/>
        <v>21</v>
      </c>
      <c r="H146" s="403">
        <f>D146+F146</f>
        <v>11472.189999999999</v>
      </c>
      <c r="I146" s="569" t="s">
        <v>1030</v>
      </c>
      <c r="J146" s="569"/>
      <c r="K146" s="411">
        <f>K141</f>
        <v>11472.189999999999</v>
      </c>
    </row>
    <row r="147" spans="1:11">
      <c r="A147" s="515" t="s">
        <v>277</v>
      </c>
      <c r="B147" s="23" t="s">
        <v>280</v>
      </c>
      <c r="C147" s="396">
        <v>11</v>
      </c>
      <c r="D147" s="384">
        <v>7073</v>
      </c>
      <c r="E147" s="396">
        <v>0</v>
      </c>
      <c r="F147" s="384">
        <v>0</v>
      </c>
      <c r="G147" s="397">
        <f t="shared" si="4"/>
        <v>11</v>
      </c>
      <c r="H147" s="389">
        <f t="shared" si="4"/>
        <v>7073</v>
      </c>
      <c r="I147" s="557" t="s">
        <v>1552</v>
      </c>
      <c r="J147" s="557" t="s">
        <v>1070</v>
      </c>
      <c r="K147" s="558">
        <f>H156</f>
        <v>258904.52000000002</v>
      </c>
    </row>
    <row r="148" spans="1:11">
      <c r="A148" s="515"/>
      <c r="B148" s="23" t="s">
        <v>281</v>
      </c>
      <c r="C148" s="396">
        <v>13</v>
      </c>
      <c r="D148" s="384">
        <v>8905.76</v>
      </c>
      <c r="E148" s="396">
        <v>0</v>
      </c>
      <c r="F148" s="384">
        <v>0</v>
      </c>
      <c r="G148" s="397">
        <f t="shared" si="4"/>
        <v>13</v>
      </c>
      <c r="H148" s="389">
        <f t="shared" si="4"/>
        <v>8905.76</v>
      </c>
      <c r="I148" s="557"/>
      <c r="J148" s="557"/>
      <c r="K148" s="558"/>
    </row>
    <row r="149" spans="1:11">
      <c r="A149" s="515"/>
      <c r="B149" s="23" t="s">
        <v>789</v>
      </c>
      <c r="C149" s="396">
        <v>0</v>
      </c>
      <c r="D149" s="384">
        <v>0</v>
      </c>
      <c r="E149" s="396">
        <v>1</v>
      </c>
      <c r="F149" s="384">
        <v>45</v>
      </c>
      <c r="G149" s="397">
        <f t="shared" si="4"/>
        <v>1</v>
      </c>
      <c r="H149" s="389">
        <f t="shared" si="4"/>
        <v>45</v>
      </c>
      <c r="I149" s="557"/>
      <c r="J149" s="557"/>
      <c r="K149" s="558"/>
    </row>
    <row r="150" spans="1:11">
      <c r="A150" s="515"/>
      <c r="B150" s="23" t="s">
        <v>283</v>
      </c>
      <c r="C150" s="396">
        <v>7</v>
      </c>
      <c r="D150" s="384">
        <v>4501</v>
      </c>
      <c r="E150" s="396">
        <v>205</v>
      </c>
      <c r="F150" s="384">
        <v>131815</v>
      </c>
      <c r="G150" s="397">
        <f t="shared" si="4"/>
        <v>212</v>
      </c>
      <c r="H150" s="389">
        <f t="shared" si="4"/>
        <v>136316</v>
      </c>
      <c r="I150" s="557"/>
      <c r="J150" s="557"/>
      <c r="K150" s="558"/>
    </row>
    <row r="151" spans="1:11">
      <c r="A151" s="515"/>
      <c r="B151" s="23" t="s">
        <v>285</v>
      </c>
      <c r="C151" s="396">
        <v>3</v>
      </c>
      <c r="D151" s="384">
        <v>1329</v>
      </c>
      <c r="E151" s="396">
        <v>131</v>
      </c>
      <c r="F151" s="384">
        <v>58033</v>
      </c>
      <c r="G151" s="397">
        <f t="shared" si="4"/>
        <v>134</v>
      </c>
      <c r="H151" s="389">
        <f t="shared" si="4"/>
        <v>59362</v>
      </c>
      <c r="I151" s="557"/>
      <c r="J151" s="557"/>
      <c r="K151" s="558"/>
    </row>
    <row r="152" spans="1:11">
      <c r="A152" s="515"/>
      <c r="B152" s="23" t="s">
        <v>286</v>
      </c>
      <c r="C152" s="396">
        <v>46</v>
      </c>
      <c r="D152" s="384">
        <v>26588</v>
      </c>
      <c r="E152" s="396">
        <v>0</v>
      </c>
      <c r="F152" s="384">
        <v>0</v>
      </c>
      <c r="G152" s="397">
        <f t="shared" si="4"/>
        <v>46</v>
      </c>
      <c r="H152" s="389">
        <f t="shared" si="4"/>
        <v>26588</v>
      </c>
      <c r="I152" s="557"/>
      <c r="J152" s="557"/>
      <c r="K152" s="558"/>
    </row>
    <row r="153" spans="1:11">
      <c r="A153" s="515"/>
      <c r="B153" s="23" t="s">
        <v>287</v>
      </c>
      <c r="C153" s="396">
        <v>25</v>
      </c>
      <c r="D153" s="384">
        <v>15425.76</v>
      </c>
      <c r="E153" s="396">
        <v>0</v>
      </c>
      <c r="F153" s="384">
        <v>0</v>
      </c>
      <c r="G153" s="397">
        <f t="shared" si="4"/>
        <v>25</v>
      </c>
      <c r="H153" s="389">
        <f t="shared" si="4"/>
        <v>15425.76</v>
      </c>
      <c r="I153" s="557"/>
      <c r="J153" s="557"/>
      <c r="K153" s="558"/>
    </row>
    <row r="154" spans="1:11">
      <c r="A154" s="515"/>
      <c r="B154" s="23" t="s">
        <v>289</v>
      </c>
      <c r="C154" s="396">
        <v>6</v>
      </c>
      <c r="D154" s="384">
        <v>3858</v>
      </c>
      <c r="E154" s="396">
        <v>0</v>
      </c>
      <c r="F154" s="384">
        <v>0</v>
      </c>
      <c r="G154" s="397">
        <f t="shared" si="4"/>
        <v>6</v>
      </c>
      <c r="H154" s="389">
        <f t="shared" si="4"/>
        <v>3858</v>
      </c>
      <c r="I154" s="557"/>
      <c r="J154" s="557"/>
      <c r="K154" s="558"/>
    </row>
    <row r="155" spans="1:11">
      <c r="A155" s="515"/>
      <c r="B155" s="23" t="s">
        <v>291</v>
      </c>
      <c r="C155" s="396">
        <v>2</v>
      </c>
      <c r="D155" s="384">
        <v>1286</v>
      </c>
      <c r="E155" s="396">
        <v>0</v>
      </c>
      <c r="F155" s="384">
        <v>0</v>
      </c>
      <c r="G155" s="397">
        <f t="shared" si="4"/>
        <v>2</v>
      </c>
      <c r="H155" s="389">
        <f t="shared" si="4"/>
        <v>1286</v>
      </c>
      <c r="I155" s="557"/>
      <c r="J155" s="557"/>
      <c r="K155" s="558"/>
    </row>
    <row r="156" spans="1:11">
      <c r="A156" s="522" t="s">
        <v>293</v>
      </c>
      <c r="B156" s="522"/>
      <c r="C156" s="401">
        <v>113</v>
      </c>
      <c r="D156" s="402">
        <v>68966.52</v>
      </c>
      <c r="E156" s="401">
        <v>337</v>
      </c>
      <c r="F156" s="29">
        <v>189938</v>
      </c>
      <c r="G156" s="418">
        <f t="shared" si="4"/>
        <v>450</v>
      </c>
      <c r="H156" s="403">
        <f>D156+F156</f>
        <v>258904.52000000002</v>
      </c>
      <c r="I156" s="569" t="s">
        <v>1030</v>
      </c>
      <c r="J156" s="569"/>
      <c r="K156" s="411">
        <f>K147</f>
        <v>258904.52000000002</v>
      </c>
    </row>
    <row r="157" spans="1:11">
      <c r="A157" s="515" t="s">
        <v>294</v>
      </c>
      <c r="B157" s="23" t="s">
        <v>303</v>
      </c>
      <c r="C157" s="396">
        <v>1</v>
      </c>
      <c r="D157" s="384">
        <v>643</v>
      </c>
      <c r="E157" s="396">
        <v>0</v>
      </c>
      <c r="F157" s="384">
        <v>0</v>
      </c>
      <c r="G157" s="397">
        <f t="shared" si="4"/>
        <v>1</v>
      </c>
      <c r="H157" s="389">
        <f t="shared" si="4"/>
        <v>643</v>
      </c>
      <c r="I157" s="557" t="s">
        <v>1346</v>
      </c>
      <c r="J157" s="557" t="s">
        <v>1064</v>
      </c>
      <c r="K157" s="558">
        <f>H161</f>
        <v>31508</v>
      </c>
    </row>
    <row r="158" spans="1:11">
      <c r="A158" s="515"/>
      <c r="B158" s="23" t="s">
        <v>302</v>
      </c>
      <c r="C158" s="396">
        <v>0</v>
      </c>
      <c r="D158" s="384">
        <v>0</v>
      </c>
      <c r="E158" s="396">
        <v>18</v>
      </c>
      <c r="F158" s="384">
        <v>7974</v>
      </c>
      <c r="G158" s="397">
        <f t="shared" si="4"/>
        <v>18</v>
      </c>
      <c r="H158" s="389">
        <f t="shared" si="4"/>
        <v>7974</v>
      </c>
      <c r="I158" s="557"/>
      <c r="J158" s="557"/>
      <c r="K158" s="558"/>
    </row>
    <row r="159" spans="1:11">
      <c r="A159" s="515"/>
      <c r="B159" s="23" t="s">
        <v>1535</v>
      </c>
      <c r="C159" s="396">
        <v>22</v>
      </c>
      <c r="D159" s="384">
        <v>13863</v>
      </c>
      <c r="E159" s="396">
        <v>9</v>
      </c>
      <c r="F159" s="384">
        <v>3241</v>
      </c>
      <c r="G159" s="397">
        <f t="shared" si="4"/>
        <v>31</v>
      </c>
      <c r="H159" s="389">
        <f t="shared" si="4"/>
        <v>17104</v>
      </c>
      <c r="I159" s="557"/>
      <c r="J159" s="557"/>
      <c r="K159" s="558"/>
    </row>
    <row r="160" spans="1:11">
      <c r="A160" s="515"/>
      <c r="B160" s="23" t="s">
        <v>306</v>
      </c>
      <c r="C160" s="396">
        <v>9</v>
      </c>
      <c r="D160" s="384">
        <v>5787</v>
      </c>
      <c r="E160" s="396">
        <v>0</v>
      </c>
      <c r="F160" s="384">
        <v>0</v>
      </c>
      <c r="G160" s="397">
        <f t="shared" si="4"/>
        <v>9</v>
      </c>
      <c r="H160" s="389">
        <f t="shared" si="4"/>
        <v>5787</v>
      </c>
      <c r="I160" s="557"/>
      <c r="J160" s="557"/>
      <c r="K160" s="558"/>
    </row>
    <row r="161" spans="1:11">
      <c r="A161" s="522" t="s">
        <v>308</v>
      </c>
      <c r="B161" s="522"/>
      <c r="C161" s="401">
        <v>32</v>
      </c>
      <c r="D161" s="402">
        <v>20293</v>
      </c>
      <c r="E161" s="401">
        <v>27</v>
      </c>
      <c r="F161" s="29">
        <v>11215</v>
      </c>
      <c r="G161" s="418">
        <f t="shared" si="4"/>
        <v>59</v>
      </c>
      <c r="H161" s="403">
        <f t="shared" si="4"/>
        <v>31508</v>
      </c>
      <c r="I161" s="569" t="s">
        <v>1030</v>
      </c>
      <c r="J161" s="569"/>
      <c r="K161" s="411">
        <f>K157</f>
        <v>31508</v>
      </c>
    </row>
    <row r="162" spans="1:11">
      <c r="A162" s="515" t="s">
        <v>1003</v>
      </c>
      <c r="B162" s="23" t="s">
        <v>312</v>
      </c>
      <c r="C162" s="396">
        <v>5</v>
      </c>
      <c r="D162" s="384">
        <v>3215</v>
      </c>
      <c r="E162" s="396">
        <v>0</v>
      </c>
      <c r="F162" s="384">
        <v>0</v>
      </c>
      <c r="G162" s="397">
        <f t="shared" si="4"/>
        <v>5</v>
      </c>
      <c r="H162" s="389">
        <f t="shared" si="4"/>
        <v>3215</v>
      </c>
      <c r="I162" s="557" t="s">
        <v>1071</v>
      </c>
      <c r="J162" s="557" t="s">
        <v>1070</v>
      </c>
      <c r="K162" s="558">
        <f>H164</f>
        <v>6208</v>
      </c>
    </row>
    <row r="163" spans="1:11">
      <c r="A163" s="515"/>
      <c r="B163" s="23" t="s">
        <v>316</v>
      </c>
      <c r="C163" s="396">
        <v>9</v>
      </c>
      <c r="D163" s="384">
        <v>2993</v>
      </c>
      <c r="E163" s="396">
        <v>0</v>
      </c>
      <c r="F163" s="384">
        <v>0</v>
      </c>
      <c r="G163" s="397">
        <f t="shared" si="4"/>
        <v>9</v>
      </c>
      <c r="H163" s="389">
        <f t="shared" si="4"/>
        <v>2993</v>
      </c>
      <c r="I163" s="557"/>
      <c r="J163" s="557"/>
      <c r="K163" s="558"/>
    </row>
    <row r="164" spans="1:11">
      <c r="A164" s="522" t="s">
        <v>1536</v>
      </c>
      <c r="B164" s="522"/>
      <c r="C164" s="401">
        <v>14</v>
      </c>
      <c r="D164" s="402">
        <v>6208</v>
      </c>
      <c r="E164" s="401">
        <v>0</v>
      </c>
      <c r="F164" s="29">
        <v>0</v>
      </c>
      <c r="G164" s="418">
        <f t="shared" si="4"/>
        <v>14</v>
      </c>
      <c r="H164" s="403">
        <f t="shared" si="4"/>
        <v>6208</v>
      </c>
      <c r="I164" s="569" t="s">
        <v>1030</v>
      </c>
      <c r="J164" s="569"/>
      <c r="K164" s="403">
        <v>6208</v>
      </c>
    </row>
    <row r="165" spans="1:11">
      <c r="A165" s="515" t="s">
        <v>322</v>
      </c>
      <c r="B165" s="23" t="s">
        <v>323</v>
      </c>
      <c r="C165" s="396">
        <v>58</v>
      </c>
      <c r="D165" s="384">
        <v>37294</v>
      </c>
      <c r="E165" s="396">
        <v>55</v>
      </c>
      <c r="F165" s="384">
        <v>35165</v>
      </c>
      <c r="G165" s="397">
        <f t="shared" si="4"/>
        <v>113</v>
      </c>
      <c r="H165" s="389">
        <f t="shared" si="4"/>
        <v>72459</v>
      </c>
      <c r="I165" s="561" t="s">
        <v>339</v>
      </c>
      <c r="J165" s="557" t="s">
        <v>1064</v>
      </c>
      <c r="K165" s="558">
        <f>H177</f>
        <v>288610.26</v>
      </c>
    </row>
    <row r="166" spans="1:11">
      <c r="A166" s="515"/>
      <c r="B166" s="23" t="s">
        <v>324</v>
      </c>
      <c r="C166" s="396">
        <v>1</v>
      </c>
      <c r="D166" s="384">
        <v>1389.76</v>
      </c>
      <c r="E166" s="396">
        <v>0</v>
      </c>
      <c r="F166" s="384">
        <v>0</v>
      </c>
      <c r="G166" s="397">
        <f t="shared" si="4"/>
        <v>1</v>
      </c>
      <c r="H166" s="389">
        <f t="shared" si="4"/>
        <v>1389.76</v>
      </c>
      <c r="I166" s="577"/>
      <c r="J166" s="557"/>
      <c r="K166" s="558"/>
    </row>
    <row r="167" spans="1:11">
      <c r="A167" s="515"/>
      <c r="B167" s="23" t="s">
        <v>325</v>
      </c>
      <c r="C167" s="396">
        <v>15</v>
      </c>
      <c r="D167" s="384">
        <v>9645</v>
      </c>
      <c r="E167" s="396">
        <v>53</v>
      </c>
      <c r="F167" s="384">
        <v>34079</v>
      </c>
      <c r="G167" s="397">
        <f t="shared" si="4"/>
        <v>68</v>
      </c>
      <c r="H167" s="389">
        <f t="shared" si="4"/>
        <v>43724</v>
      </c>
      <c r="I167" s="577"/>
      <c r="J167" s="557"/>
      <c r="K167" s="558"/>
    </row>
    <row r="168" spans="1:11">
      <c r="A168" s="515"/>
      <c r="B168" s="23" t="s">
        <v>326</v>
      </c>
      <c r="C168" s="396">
        <v>21</v>
      </c>
      <c r="D168" s="384">
        <v>13503</v>
      </c>
      <c r="E168" s="396">
        <v>22</v>
      </c>
      <c r="F168" s="384">
        <v>14146</v>
      </c>
      <c r="G168" s="397">
        <f t="shared" si="4"/>
        <v>43</v>
      </c>
      <c r="H168" s="389">
        <f t="shared" si="4"/>
        <v>27649</v>
      </c>
      <c r="I168" s="577"/>
      <c r="J168" s="557"/>
      <c r="K168" s="558"/>
    </row>
    <row r="169" spans="1:11">
      <c r="A169" s="515"/>
      <c r="B169" s="23" t="s">
        <v>327</v>
      </c>
      <c r="C169" s="396">
        <v>34</v>
      </c>
      <c r="D169" s="384">
        <v>18462</v>
      </c>
      <c r="E169" s="396">
        <v>0</v>
      </c>
      <c r="F169" s="384">
        <v>0</v>
      </c>
      <c r="G169" s="397">
        <f t="shared" si="4"/>
        <v>34</v>
      </c>
      <c r="H169" s="389">
        <f t="shared" si="4"/>
        <v>18462</v>
      </c>
      <c r="I169" s="577"/>
      <c r="J169" s="557"/>
      <c r="K169" s="558"/>
    </row>
    <row r="170" spans="1:11">
      <c r="A170" s="515"/>
      <c r="B170" s="23" t="s">
        <v>329</v>
      </c>
      <c r="C170" s="396">
        <v>7</v>
      </c>
      <c r="D170" s="384">
        <v>3101</v>
      </c>
      <c r="E170" s="396">
        <v>31</v>
      </c>
      <c r="F170" s="384">
        <v>13693</v>
      </c>
      <c r="G170" s="397">
        <f t="shared" si="4"/>
        <v>38</v>
      </c>
      <c r="H170" s="389">
        <f t="shared" si="4"/>
        <v>16794</v>
      </c>
      <c r="I170" s="577"/>
      <c r="J170" s="557"/>
      <c r="K170" s="558"/>
    </row>
    <row r="171" spans="1:11">
      <c r="A171" s="515"/>
      <c r="B171" s="23" t="s">
        <v>1544</v>
      </c>
      <c r="C171" s="396">
        <v>0</v>
      </c>
      <c r="D171" s="384">
        <v>0</v>
      </c>
      <c r="E171" s="396">
        <v>29</v>
      </c>
      <c r="F171" s="384">
        <v>20140.52</v>
      </c>
      <c r="G171" s="397">
        <f t="shared" si="4"/>
        <v>29</v>
      </c>
      <c r="H171" s="389">
        <f t="shared" si="4"/>
        <v>20140.52</v>
      </c>
      <c r="I171" s="577"/>
      <c r="J171" s="557"/>
      <c r="K171" s="558"/>
    </row>
    <row r="172" spans="1:11">
      <c r="A172" s="515"/>
      <c r="B172" s="23" t="s">
        <v>332</v>
      </c>
      <c r="C172" s="396">
        <v>3</v>
      </c>
      <c r="D172" s="384">
        <v>3750.26</v>
      </c>
      <c r="E172" s="396">
        <v>0</v>
      </c>
      <c r="F172" s="384">
        <v>0</v>
      </c>
      <c r="G172" s="397">
        <f t="shared" si="4"/>
        <v>3</v>
      </c>
      <c r="H172" s="389">
        <f t="shared" si="4"/>
        <v>3750.26</v>
      </c>
      <c r="I172" s="577"/>
      <c r="J172" s="557"/>
      <c r="K172" s="558"/>
    </row>
    <row r="173" spans="1:11">
      <c r="A173" s="515"/>
      <c r="B173" s="23" t="s">
        <v>333</v>
      </c>
      <c r="C173" s="396">
        <v>2</v>
      </c>
      <c r="D173" s="384">
        <v>3284.34</v>
      </c>
      <c r="E173" s="396">
        <v>0</v>
      </c>
      <c r="F173" s="384">
        <v>0</v>
      </c>
      <c r="G173" s="397">
        <f t="shared" si="4"/>
        <v>2</v>
      </c>
      <c r="H173" s="389">
        <f t="shared" si="4"/>
        <v>3284.34</v>
      </c>
      <c r="I173" s="577"/>
      <c r="J173" s="557"/>
      <c r="K173" s="558"/>
    </row>
    <row r="174" spans="1:11">
      <c r="A174" s="515"/>
      <c r="B174" s="23" t="s">
        <v>335</v>
      </c>
      <c r="C174" s="396">
        <v>0</v>
      </c>
      <c r="D174" s="384">
        <v>0</v>
      </c>
      <c r="E174" s="396">
        <v>8</v>
      </c>
      <c r="F174" s="384">
        <v>5144</v>
      </c>
      <c r="G174" s="397">
        <f t="shared" si="4"/>
        <v>8</v>
      </c>
      <c r="H174" s="389">
        <f t="shared" si="4"/>
        <v>5144</v>
      </c>
      <c r="I174" s="577"/>
      <c r="J174" s="557"/>
      <c r="K174" s="558"/>
    </row>
    <row r="175" spans="1:11">
      <c r="A175" s="515"/>
      <c r="B175" s="23" t="s">
        <v>337</v>
      </c>
      <c r="C175" s="396">
        <v>18</v>
      </c>
      <c r="D175" s="384">
        <v>11342.02</v>
      </c>
      <c r="E175" s="396">
        <v>12</v>
      </c>
      <c r="F175" s="384">
        <v>5843.74</v>
      </c>
      <c r="G175" s="397">
        <f t="shared" si="4"/>
        <v>30</v>
      </c>
      <c r="H175" s="389">
        <f t="shared" si="4"/>
        <v>17185.760000000002</v>
      </c>
      <c r="I175" s="577"/>
      <c r="J175" s="557"/>
      <c r="K175" s="558"/>
    </row>
    <row r="176" spans="1:11">
      <c r="A176" s="515"/>
      <c r="B176" s="23" t="s">
        <v>339</v>
      </c>
      <c r="C176" s="396">
        <v>23</v>
      </c>
      <c r="D176" s="384">
        <v>31964.48</v>
      </c>
      <c r="E176" s="396">
        <v>19</v>
      </c>
      <c r="F176" s="384">
        <v>26663.14</v>
      </c>
      <c r="G176" s="397">
        <f t="shared" si="4"/>
        <v>42</v>
      </c>
      <c r="H176" s="389">
        <f t="shared" si="4"/>
        <v>58627.619999999995</v>
      </c>
      <c r="I176" s="562"/>
      <c r="J176" s="557"/>
      <c r="K176" s="558"/>
    </row>
    <row r="177" spans="1:11">
      <c r="A177" s="522" t="s">
        <v>340</v>
      </c>
      <c r="B177" s="522"/>
      <c r="C177" s="401">
        <v>182</v>
      </c>
      <c r="D177" s="402">
        <v>133735.86000000002</v>
      </c>
      <c r="E177" s="401">
        <v>229</v>
      </c>
      <c r="F177" s="29">
        <v>154874.40000000002</v>
      </c>
      <c r="G177" s="418">
        <f t="shared" si="4"/>
        <v>411</v>
      </c>
      <c r="H177" s="403">
        <f>D177+F177</f>
        <v>288610.26</v>
      </c>
      <c r="I177" s="569" t="s">
        <v>1030</v>
      </c>
      <c r="J177" s="569"/>
      <c r="K177" s="411">
        <f>K165</f>
        <v>288610.26</v>
      </c>
    </row>
    <row r="178" spans="1:11">
      <c r="A178" s="574" t="s">
        <v>341</v>
      </c>
      <c r="B178" s="574"/>
      <c r="C178" s="413">
        <f>C177+C164+C161+C156+C146+C140+C133+C131+C125+C120+C112+C106+C95+C90+C83+C67+C65+C59+C55+C51+C42+C32+C29+C25+C18+C12</f>
        <v>2369</v>
      </c>
      <c r="D178" s="383">
        <f t="shared" ref="D178:H178" si="5">D177+D164+D161+D156+D146+D140+D133+D131+D125+D120+D112+D106+D95+D90+D83+D67+D65+D59+D55+D51+D42+D32+D29+D25+D18+D12</f>
        <v>1580337.62</v>
      </c>
      <c r="E178" s="413">
        <f t="shared" si="5"/>
        <v>2313</v>
      </c>
      <c r="F178" s="383">
        <f t="shared" si="5"/>
        <v>1340025.0799999998</v>
      </c>
      <c r="G178" s="413">
        <f t="shared" si="5"/>
        <v>4682</v>
      </c>
      <c r="H178" s="383">
        <f t="shared" si="5"/>
        <v>2920362.7</v>
      </c>
      <c r="I178" s="569" t="s">
        <v>1030</v>
      </c>
      <c r="J178" s="569"/>
      <c r="K178" s="403">
        <v>2936034.3200000003</v>
      </c>
    </row>
    <row r="180" spans="1:11">
      <c r="I180" s="575" t="s">
        <v>1553</v>
      </c>
      <c r="J180" s="575"/>
      <c r="K180" s="414">
        <f>K177+K161+K127+K126+K125+K120+K112+K83+K59+K42+K29+K23+K21+K18</f>
        <v>2258582.0300000003</v>
      </c>
    </row>
    <row r="181" spans="1:11">
      <c r="I181" s="576" t="s">
        <v>1554</v>
      </c>
      <c r="J181" s="576"/>
      <c r="K181" s="415">
        <f>K164+K156+K146+K140+K133+K128+K95+K90+K67+K65+K55+K51+K32+K19+K12</f>
        <v>602956.27000000014</v>
      </c>
    </row>
    <row r="182" spans="1:11">
      <c r="I182" s="573" t="s">
        <v>1555</v>
      </c>
      <c r="J182" s="573"/>
      <c r="K182" s="416">
        <f>K106</f>
        <v>58824.4</v>
      </c>
    </row>
  </sheetData>
  <autoFilter ref="A6:D178"/>
  <mergeCells count="167">
    <mergeCell ref="I182:J182"/>
    <mergeCell ref="A177:B177"/>
    <mergeCell ref="I177:J177"/>
    <mergeCell ref="A178:B178"/>
    <mergeCell ref="I178:J178"/>
    <mergeCell ref="I180:J180"/>
    <mergeCell ref="I181:J181"/>
    <mergeCell ref="A164:B164"/>
    <mergeCell ref="I164:J164"/>
    <mergeCell ref="A165:A176"/>
    <mergeCell ref="I165:I176"/>
    <mergeCell ref="J165:J176"/>
    <mergeCell ref="K165:K176"/>
    <mergeCell ref="A161:B161"/>
    <mergeCell ref="I161:J161"/>
    <mergeCell ref="A162:A163"/>
    <mergeCell ref="I162:I163"/>
    <mergeCell ref="J162:J163"/>
    <mergeCell ref="K162:K163"/>
    <mergeCell ref="A156:B156"/>
    <mergeCell ref="I156:J156"/>
    <mergeCell ref="A157:A160"/>
    <mergeCell ref="I157:I160"/>
    <mergeCell ref="J157:J160"/>
    <mergeCell ref="K157:K160"/>
    <mergeCell ref="A146:B146"/>
    <mergeCell ref="I146:J146"/>
    <mergeCell ref="A147:A155"/>
    <mergeCell ref="I147:I155"/>
    <mergeCell ref="J147:J155"/>
    <mergeCell ref="K147:K155"/>
    <mergeCell ref="K134:K139"/>
    <mergeCell ref="A140:B140"/>
    <mergeCell ref="I140:J140"/>
    <mergeCell ref="A141:A145"/>
    <mergeCell ref="I141:I145"/>
    <mergeCell ref="J141:J145"/>
    <mergeCell ref="K141:K145"/>
    <mergeCell ref="A131:B131"/>
    <mergeCell ref="I131:J131"/>
    <mergeCell ref="A133:B133"/>
    <mergeCell ref="I133:J133"/>
    <mergeCell ref="A134:A139"/>
    <mergeCell ref="I134:I139"/>
    <mergeCell ref="J134:J139"/>
    <mergeCell ref="A125:B125"/>
    <mergeCell ref="I125:J125"/>
    <mergeCell ref="A126:A130"/>
    <mergeCell ref="I128:I130"/>
    <mergeCell ref="J128:J130"/>
    <mergeCell ref="K128:K130"/>
    <mergeCell ref="A120:B120"/>
    <mergeCell ref="I120:J120"/>
    <mergeCell ref="A121:A124"/>
    <mergeCell ref="I121:I123"/>
    <mergeCell ref="J121:J124"/>
    <mergeCell ref="K121:K123"/>
    <mergeCell ref="A112:B112"/>
    <mergeCell ref="I112:J112"/>
    <mergeCell ref="A113:A119"/>
    <mergeCell ref="I113:I119"/>
    <mergeCell ref="J113:J119"/>
    <mergeCell ref="K113:K119"/>
    <mergeCell ref="A106:B106"/>
    <mergeCell ref="I106:J106"/>
    <mergeCell ref="A107:A111"/>
    <mergeCell ref="I107:I111"/>
    <mergeCell ref="J107:J111"/>
    <mergeCell ref="K107:K111"/>
    <mergeCell ref="A95:B95"/>
    <mergeCell ref="I95:J95"/>
    <mergeCell ref="A96:A105"/>
    <mergeCell ref="I96:I105"/>
    <mergeCell ref="J96:J101"/>
    <mergeCell ref="K96:K101"/>
    <mergeCell ref="J102:J105"/>
    <mergeCell ref="K102:K105"/>
    <mergeCell ref="A90:B90"/>
    <mergeCell ref="I90:J90"/>
    <mergeCell ref="A91:A94"/>
    <mergeCell ref="I91:I94"/>
    <mergeCell ref="J91:J94"/>
    <mergeCell ref="K91:K94"/>
    <mergeCell ref="A83:B83"/>
    <mergeCell ref="I83:J83"/>
    <mergeCell ref="A84:A89"/>
    <mergeCell ref="I84:I89"/>
    <mergeCell ref="J84:J89"/>
    <mergeCell ref="K84:K89"/>
    <mergeCell ref="A67:B67"/>
    <mergeCell ref="I67:J67"/>
    <mergeCell ref="A68:A82"/>
    <mergeCell ref="I68:I82"/>
    <mergeCell ref="J68:J82"/>
    <mergeCell ref="K68:K82"/>
    <mergeCell ref="A60:A64"/>
    <mergeCell ref="I60:I64"/>
    <mergeCell ref="J60:J64"/>
    <mergeCell ref="K60:K64"/>
    <mergeCell ref="A65:B65"/>
    <mergeCell ref="I65:J65"/>
    <mergeCell ref="A56:A58"/>
    <mergeCell ref="I56:I58"/>
    <mergeCell ref="J56:J58"/>
    <mergeCell ref="K56:K58"/>
    <mergeCell ref="A59:B59"/>
    <mergeCell ref="I59:J59"/>
    <mergeCell ref="A52:A54"/>
    <mergeCell ref="I52:I54"/>
    <mergeCell ref="J52:J54"/>
    <mergeCell ref="K52:K54"/>
    <mergeCell ref="A55:B55"/>
    <mergeCell ref="I55:J55"/>
    <mergeCell ref="A43:A50"/>
    <mergeCell ref="I43:I50"/>
    <mergeCell ref="J43:J50"/>
    <mergeCell ref="K43:K50"/>
    <mergeCell ref="A51:B51"/>
    <mergeCell ref="I51:J51"/>
    <mergeCell ref="A33:A41"/>
    <mergeCell ref="I33:I41"/>
    <mergeCell ref="J33:J41"/>
    <mergeCell ref="K33:K41"/>
    <mergeCell ref="A42:B42"/>
    <mergeCell ref="I42:J42"/>
    <mergeCell ref="A30:A31"/>
    <mergeCell ref="I30:I31"/>
    <mergeCell ref="J30:J31"/>
    <mergeCell ref="K30:K31"/>
    <mergeCell ref="A32:B32"/>
    <mergeCell ref="I32:J32"/>
    <mergeCell ref="A25:B25"/>
    <mergeCell ref="I25:J25"/>
    <mergeCell ref="A26:A28"/>
    <mergeCell ref="J26:J28"/>
    <mergeCell ref="A29:B29"/>
    <mergeCell ref="I29:J29"/>
    <mergeCell ref="A19:A24"/>
    <mergeCell ref="I19:I20"/>
    <mergeCell ref="J19:J20"/>
    <mergeCell ref="K19:K20"/>
    <mergeCell ref="I21:I22"/>
    <mergeCell ref="J21:J24"/>
    <mergeCell ref="K21:K22"/>
    <mergeCell ref="I23:I24"/>
    <mergeCell ref="K23:K24"/>
    <mergeCell ref="A13:A17"/>
    <mergeCell ref="I13:I17"/>
    <mergeCell ref="J13:J17"/>
    <mergeCell ref="K13:K17"/>
    <mergeCell ref="A18:B18"/>
    <mergeCell ref="I18:J18"/>
    <mergeCell ref="A7:A11"/>
    <mergeCell ref="I7:I11"/>
    <mergeCell ref="J7:J11"/>
    <mergeCell ref="K7:K11"/>
    <mergeCell ref="A12:B12"/>
    <mergeCell ref="I12:J12"/>
    <mergeCell ref="A3:K3"/>
    <mergeCell ref="A5:A6"/>
    <mergeCell ref="B5:B6"/>
    <mergeCell ref="C5:D5"/>
    <mergeCell ref="E5:F5"/>
    <mergeCell ref="G5:H5"/>
    <mergeCell ref="I5:I6"/>
    <mergeCell ref="J5:J6"/>
    <mergeCell ref="K5:K6"/>
  </mergeCells>
  <pageMargins left="0.19685039370078741" right="0.19685039370078741" top="0.39370078740157483" bottom="0.19685039370078741" header="0.31496062992125984" footer="0.31496062992125984"/>
  <pageSetup paperSize="9" scale="8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57"/>
  <sheetViews>
    <sheetView workbookViewId="0">
      <selection activeCell="F142" sqref="F142"/>
    </sheetView>
  </sheetViews>
  <sheetFormatPr defaultRowHeight="15"/>
  <cols>
    <col min="1" max="1" width="30" style="386" bestFit="1" customWidth="1"/>
    <col min="2" max="2" width="25.85546875" style="434" bestFit="1" customWidth="1"/>
    <col min="3" max="3" width="13.28515625" style="85" bestFit="1" customWidth="1"/>
    <col min="4" max="5" width="14.28515625" style="85" bestFit="1" customWidth="1"/>
    <col min="6" max="6" width="10.5703125" bestFit="1" customWidth="1"/>
    <col min="7" max="8" width="14.28515625" bestFit="1" customWidth="1"/>
  </cols>
  <sheetData>
    <row r="2" spans="1:5">
      <c r="A2" s="578" t="s">
        <v>1533</v>
      </c>
      <c r="B2" s="578"/>
      <c r="C2" s="578"/>
      <c r="D2" s="578"/>
      <c r="E2" s="578"/>
    </row>
    <row r="5" spans="1:5">
      <c r="A5" s="426" t="s">
        <v>2</v>
      </c>
      <c r="B5" s="430" t="s">
        <v>1084</v>
      </c>
      <c r="C5" s="383" t="s">
        <v>1102</v>
      </c>
      <c r="D5" s="383" t="s">
        <v>1085</v>
      </c>
      <c r="E5" s="383" t="s">
        <v>341</v>
      </c>
    </row>
    <row r="6" spans="1:5">
      <c r="A6" s="515" t="s">
        <v>9</v>
      </c>
      <c r="B6" s="431" t="s">
        <v>1086</v>
      </c>
      <c r="C6" s="384">
        <v>216369.84882658432</v>
      </c>
      <c r="D6" s="384">
        <v>0</v>
      </c>
      <c r="E6" s="384">
        <v>216369.84882658432</v>
      </c>
    </row>
    <row r="7" spans="1:5">
      <c r="A7" s="515"/>
      <c r="B7" s="431" t="s">
        <v>1114</v>
      </c>
      <c r="C7" s="384">
        <v>4321.34</v>
      </c>
      <c r="D7" s="384">
        <v>0</v>
      </c>
      <c r="E7" s="384">
        <v>4321.34</v>
      </c>
    </row>
    <row r="8" spans="1:5">
      <c r="A8" s="515"/>
      <c r="B8" s="431" t="s">
        <v>1474</v>
      </c>
      <c r="C8" s="384">
        <v>27064.179060391027</v>
      </c>
      <c r="D8" s="384">
        <v>0</v>
      </c>
      <c r="E8" s="384">
        <v>27064.179060391027</v>
      </c>
    </row>
    <row r="9" spans="1:5">
      <c r="A9" s="20" t="s">
        <v>20</v>
      </c>
      <c r="B9" s="432"/>
      <c r="C9" s="22">
        <v>247755.36788697535</v>
      </c>
      <c r="D9" s="22">
        <v>0</v>
      </c>
      <c r="E9" s="22">
        <v>247755.36788697535</v>
      </c>
    </row>
    <row r="10" spans="1:5">
      <c r="A10" s="515" t="s">
        <v>21</v>
      </c>
      <c r="B10" s="431" t="s">
        <v>21</v>
      </c>
      <c r="C10" s="384">
        <v>0</v>
      </c>
      <c r="D10" s="384">
        <v>400065.67159333493</v>
      </c>
      <c r="E10" s="384">
        <v>400065.67159333493</v>
      </c>
    </row>
    <row r="11" spans="1:5">
      <c r="A11" s="515"/>
      <c r="B11" s="431" t="s">
        <v>1514</v>
      </c>
      <c r="C11" s="384">
        <v>0</v>
      </c>
      <c r="D11" s="384">
        <v>227991.45000000013</v>
      </c>
      <c r="E11" s="384">
        <v>227991.45000000013</v>
      </c>
    </row>
    <row r="12" spans="1:5">
      <c r="A12" s="515"/>
      <c r="B12" s="431" t="s">
        <v>1516</v>
      </c>
      <c r="C12" s="384">
        <v>0</v>
      </c>
      <c r="D12" s="384">
        <v>3637.7699999999995</v>
      </c>
      <c r="E12" s="384">
        <v>3637.7699999999995</v>
      </c>
    </row>
    <row r="13" spans="1:5">
      <c r="A13" s="515"/>
      <c r="B13" s="431" t="s">
        <v>1486</v>
      </c>
      <c r="C13" s="384">
        <v>13355.549688032534</v>
      </c>
      <c r="D13" s="384">
        <v>0</v>
      </c>
      <c r="E13" s="384">
        <v>13355.549688032534</v>
      </c>
    </row>
    <row r="14" spans="1:5">
      <c r="A14" s="20" t="s">
        <v>31</v>
      </c>
      <c r="B14" s="432"/>
      <c r="C14" s="22">
        <v>13355.549688032534</v>
      </c>
      <c r="D14" s="22">
        <v>631694.89159333508</v>
      </c>
      <c r="E14" s="22">
        <v>645050.44128136756</v>
      </c>
    </row>
    <row r="15" spans="1:5">
      <c r="A15" s="515" t="s">
        <v>32</v>
      </c>
      <c r="B15" s="431" t="s">
        <v>1476</v>
      </c>
      <c r="C15" s="384">
        <v>42885.724697095473</v>
      </c>
      <c r="D15" s="384">
        <v>0</v>
      </c>
      <c r="E15" s="384">
        <v>42885.724697095473</v>
      </c>
    </row>
    <row r="16" spans="1:5">
      <c r="A16" s="515"/>
      <c r="B16" s="431" t="s">
        <v>32</v>
      </c>
      <c r="C16" s="384">
        <v>0</v>
      </c>
      <c r="D16" s="384">
        <v>41535.300000000003</v>
      </c>
      <c r="E16" s="384">
        <v>41535.300000000003</v>
      </c>
    </row>
    <row r="17" spans="1:5">
      <c r="A17" s="515"/>
      <c r="B17" s="431" t="s">
        <v>1557</v>
      </c>
      <c r="C17" s="384">
        <v>0</v>
      </c>
      <c r="D17" s="384">
        <v>18694.28</v>
      </c>
      <c r="E17" s="384">
        <v>18694.28</v>
      </c>
    </row>
    <row r="18" spans="1:5">
      <c r="A18" s="515"/>
      <c r="B18" s="431" t="s">
        <v>1478</v>
      </c>
      <c r="C18" s="384">
        <v>0</v>
      </c>
      <c r="D18" s="384">
        <v>6580.1</v>
      </c>
      <c r="E18" s="384">
        <v>6580.1</v>
      </c>
    </row>
    <row r="19" spans="1:5">
      <c r="A19" s="515"/>
      <c r="B19" s="431" t="s">
        <v>1475</v>
      </c>
      <c r="C19" s="384">
        <v>0</v>
      </c>
      <c r="D19" s="384">
        <v>12679.31</v>
      </c>
      <c r="E19" s="384">
        <v>12679.31</v>
      </c>
    </row>
    <row r="20" spans="1:5">
      <c r="A20" s="515"/>
      <c r="B20" s="431" t="s">
        <v>1477</v>
      </c>
      <c r="C20" s="384">
        <v>6703.0300000000007</v>
      </c>
      <c r="D20" s="384">
        <v>0</v>
      </c>
      <c r="E20" s="384">
        <v>6703.0300000000007</v>
      </c>
    </row>
    <row r="21" spans="1:5">
      <c r="A21" s="20" t="s">
        <v>47</v>
      </c>
      <c r="B21" s="432"/>
      <c r="C21" s="22">
        <v>49588.754697095472</v>
      </c>
      <c r="D21" s="22">
        <v>79488.990000000005</v>
      </c>
      <c r="E21" s="22">
        <v>129077.74469709548</v>
      </c>
    </row>
    <row r="22" spans="1:5">
      <c r="A22" s="515" t="s">
        <v>48</v>
      </c>
      <c r="B22" s="431" t="s">
        <v>1187</v>
      </c>
      <c r="C22" s="384">
        <v>0</v>
      </c>
      <c r="D22" s="384">
        <v>232118.25399001027</v>
      </c>
      <c r="E22" s="384">
        <v>232118.25399001027</v>
      </c>
    </row>
    <row r="23" spans="1:5">
      <c r="A23" s="515"/>
      <c r="B23" s="431" t="s">
        <v>1479</v>
      </c>
      <c r="C23" s="384">
        <v>0</v>
      </c>
      <c r="D23" s="384">
        <v>45951.660000000011</v>
      </c>
      <c r="E23" s="384">
        <v>45951.660000000011</v>
      </c>
    </row>
    <row r="24" spans="1:5">
      <c r="A24" s="515"/>
      <c r="B24" s="431" t="s">
        <v>1474</v>
      </c>
      <c r="C24" s="384">
        <v>7706.07</v>
      </c>
      <c r="D24" s="384">
        <v>0</v>
      </c>
      <c r="E24" s="384">
        <v>7706.07</v>
      </c>
    </row>
    <row r="25" spans="1:5">
      <c r="A25" s="515"/>
      <c r="B25" s="431" t="s">
        <v>1190</v>
      </c>
      <c r="C25" s="384">
        <v>0</v>
      </c>
      <c r="D25" s="384">
        <v>199919.32845213788</v>
      </c>
      <c r="E25" s="384">
        <v>199919.32845213788</v>
      </c>
    </row>
    <row r="26" spans="1:5">
      <c r="A26" s="515"/>
      <c r="B26" s="431" t="s">
        <v>1480</v>
      </c>
      <c r="C26" s="384">
        <v>0</v>
      </c>
      <c r="D26" s="384">
        <v>3932.84</v>
      </c>
      <c r="E26" s="384">
        <v>3932.84</v>
      </c>
    </row>
    <row r="27" spans="1:5">
      <c r="A27" s="20" t="s">
        <v>51</v>
      </c>
      <c r="B27" s="432"/>
      <c r="C27" s="22">
        <v>7706.07</v>
      </c>
      <c r="D27" s="22">
        <v>481922.08244214818</v>
      </c>
      <c r="E27" s="22">
        <v>489628.15244214819</v>
      </c>
    </row>
    <row r="28" spans="1:5">
      <c r="A28" s="515" t="s">
        <v>52</v>
      </c>
      <c r="B28" s="431" t="s">
        <v>52</v>
      </c>
      <c r="C28" s="384">
        <v>89380.832610161495</v>
      </c>
      <c r="D28" s="384">
        <v>0</v>
      </c>
      <c r="E28" s="384">
        <v>89380.832610161495</v>
      </c>
    </row>
    <row r="29" spans="1:5">
      <c r="A29" s="515"/>
      <c r="B29" s="431" t="s">
        <v>1481</v>
      </c>
      <c r="C29" s="384">
        <v>20000.440000000002</v>
      </c>
      <c r="D29" s="384">
        <v>0</v>
      </c>
      <c r="E29" s="384">
        <v>20000.440000000002</v>
      </c>
    </row>
    <row r="30" spans="1:5">
      <c r="A30" s="515"/>
      <c r="B30" s="431" t="s">
        <v>1105</v>
      </c>
      <c r="C30" s="384">
        <v>33530.908079431116</v>
      </c>
      <c r="D30" s="384">
        <v>0</v>
      </c>
      <c r="E30" s="384">
        <v>33530.908079431116</v>
      </c>
    </row>
    <row r="31" spans="1:5">
      <c r="A31" s="20" t="s">
        <v>59</v>
      </c>
      <c r="B31" s="432"/>
      <c r="C31" s="22">
        <v>142912.18068959261</v>
      </c>
      <c r="D31" s="22">
        <v>0</v>
      </c>
      <c r="E31" s="22">
        <v>142912.18068959261</v>
      </c>
    </row>
    <row r="32" spans="1:5">
      <c r="A32" s="515" t="s">
        <v>60</v>
      </c>
      <c r="B32" s="431" t="s">
        <v>60</v>
      </c>
      <c r="C32" s="384">
        <v>0</v>
      </c>
      <c r="D32" s="384">
        <v>341745.54020273359</v>
      </c>
      <c r="E32" s="384">
        <v>397760.99127756245</v>
      </c>
    </row>
    <row r="33" spans="1:5">
      <c r="A33" s="515"/>
      <c r="B33" s="431" t="s">
        <v>1482</v>
      </c>
      <c r="C33" s="384">
        <v>0</v>
      </c>
      <c r="D33" s="384">
        <v>7682.4399999999987</v>
      </c>
      <c r="E33" s="384">
        <v>7682.4399999999987</v>
      </c>
    </row>
    <row r="34" spans="1:5">
      <c r="A34" s="515"/>
      <c r="B34" s="431" t="s">
        <v>1558</v>
      </c>
      <c r="C34" s="384">
        <v>0</v>
      </c>
      <c r="D34" s="384">
        <v>68354.184706845801</v>
      </c>
      <c r="E34" s="384">
        <v>68354.184706845757</v>
      </c>
    </row>
    <row r="35" spans="1:5">
      <c r="A35" s="515"/>
      <c r="B35" s="431" t="s">
        <v>1477</v>
      </c>
      <c r="C35" s="384">
        <v>107138.90626916519</v>
      </c>
      <c r="D35" s="384">
        <v>0</v>
      </c>
      <c r="E35" s="384">
        <v>107138.90626916519</v>
      </c>
    </row>
    <row r="36" spans="1:5">
      <c r="A36" s="20" t="s">
        <v>79</v>
      </c>
      <c r="B36" s="432"/>
      <c r="C36" s="22">
        <v>107138.90626916519</v>
      </c>
      <c r="D36" s="22">
        <v>417782.16490957933</v>
      </c>
      <c r="E36" s="22">
        <v>524921.07117874455</v>
      </c>
    </row>
    <row r="37" spans="1:5">
      <c r="A37" s="515" t="s">
        <v>80</v>
      </c>
      <c r="B37" s="431" t="s">
        <v>1416</v>
      </c>
      <c r="C37" s="384">
        <v>0</v>
      </c>
      <c r="D37" s="384">
        <v>98.44</v>
      </c>
      <c r="E37" s="384">
        <v>98.44</v>
      </c>
    </row>
    <row r="38" spans="1:5">
      <c r="A38" s="515"/>
      <c r="B38" s="431" t="s">
        <v>1483</v>
      </c>
      <c r="C38" s="384">
        <v>0</v>
      </c>
      <c r="D38" s="384">
        <v>110830.44000000002</v>
      </c>
      <c r="E38" s="384">
        <v>110830.44000000002</v>
      </c>
    </row>
    <row r="39" spans="1:5">
      <c r="A39" s="515"/>
      <c r="B39" s="431" t="s">
        <v>1531</v>
      </c>
      <c r="C39" s="384">
        <v>0</v>
      </c>
      <c r="D39" s="384">
        <v>16520.735273727085</v>
      </c>
      <c r="E39" s="384">
        <v>16520.735273727085</v>
      </c>
    </row>
    <row r="40" spans="1:5">
      <c r="A40" s="515"/>
      <c r="B40" s="431" t="s">
        <v>1532</v>
      </c>
      <c r="C40" s="384">
        <v>0</v>
      </c>
      <c r="D40" s="384">
        <v>48881.709999999992</v>
      </c>
      <c r="E40" s="384">
        <v>48881.709999999992</v>
      </c>
    </row>
    <row r="41" spans="1:5">
      <c r="A41" s="515"/>
      <c r="B41" s="431" t="s">
        <v>1477</v>
      </c>
      <c r="C41" s="384">
        <v>323796.48652797425</v>
      </c>
      <c r="D41" s="384">
        <v>0</v>
      </c>
      <c r="E41" s="384">
        <v>323796.48652797425</v>
      </c>
    </row>
    <row r="42" spans="1:5">
      <c r="A42" s="20" t="s">
        <v>96</v>
      </c>
      <c r="B42" s="432"/>
      <c r="C42" s="22">
        <v>323796.48652797425</v>
      </c>
      <c r="D42" s="22">
        <v>176331.3252737271</v>
      </c>
      <c r="E42" s="22">
        <v>500127.81180170132</v>
      </c>
    </row>
    <row r="43" spans="1:5">
      <c r="A43" s="428" t="s">
        <v>97</v>
      </c>
      <c r="B43" s="431" t="s">
        <v>1352</v>
      </c>
      <c r="C43" s="384">
        <v>524821.01809398457</v>
      </c>
      <c r="D43" s="384">
        <v>0</v>
      </c>
      <c r="E43" s="384">
        <v>524821.01809398457</v>
      </c>
    </row>
    <row r="44" spans="1:5">
      <c r="A44" s="20" t="s">
        <v>106</v>
      </c>
      <c r="B44" s="432"/>
      <c r="C44" s="22">
        <v>524821.01809398457</v>
      </c>
      <c r="D44" s="22">
        <v>0</v>
      </c>
      <c r="E44" s="22">
        <v>524821.01809398457</v>
      </c>
    </row>
    <row r="45" spans="1:5">
      <c r="A45" s="515" t="s">
        <v>107</v>
      </c>
      <c r="B45" s="431" t="s">
        <v>1484</v>
      </c>
      <c r="C45" s="384">
        <v>180608.86000000002</v>
      </c>
      <c r="D45" s="384">
        <v>0</v>
      </c>
      <c r="E45" s="384">
        <v>180608.86000000002</v>
      </c>
    </row>
    <row r="46" spans="1:5">
      <c r="A46" s="515"/>
      <c r="B46" s="431" t="s">
        <v>1215</v>
      </c>
      <c r="C46" s="384">
        <v>0</v>
      </c>
      <c r="D46" s="384">
        <v>308122.95736980333</v>
      </c>
      <c r="E46" s="384">
        <v>308122.95736980333</v>
      </c>
    </row>
    <row r="47" spans="1:5">
      <c r="A47" s="20" t="s">
        <v>112</v>
      </c>
      <c r="B47" s="432"/>
      <c r="C47" s="22">
        <v>180608.86000000002</v>
      </c>
      <c r="D47" s="22">
        <v>308122.95736980333</v>
      </c>
      <c r="E47" s="22">
        <v>488731.81736980332</v>
      </c>
    </row>
    <row r="48" spans="1:5">
      <c r="A48" s="515" t="s">
        <v>113</v>
      </c>
      <c r="B48" s="431" t="s">
        <v>1156</v>
      </c>
      <c r="C48" s="384">
        <v>0</v>
      </c>
      <c r="D48" s="384">
        <v>330963.34642042016</v>
      </c>
      <c r="E48" s="384">
        <v>330963.34642042016</v>
      </c>
    </row>
    <row r="49" spans="1:5">
      <c r="A49" s="515"/>
      <c r="B49" s="431" t="s">
        <v>1518</v>
      </c>
      <c r="C49" s="384">
        <v>0</v>
      </c>
      <c r="D49" s="384">
        <v>144982.5</v>
      </c>
      <c r="E49" s="384">
        <v>144982.5</v>
      </c>
    </row>
    <row r="50" spans="1:5">
      <c r="A50" s="515"/>
      <c r="B50" s="431" t="s">
        <v>1487</v>
      </c>
      <c r="C50" s="384">
        <v>336593.18586826383</v>
      </c>
      <c r="D50" s="384">
        <v>0</v>
      </c>
      <c r="E50" s="384">
        <v>336593.18586826383</v>
      </c>
    </row>
    <row r="51" spans="1:5">
      <c r="A51" s="515"/>
      <c r="B51" s="431" t="s">
        <v>1488</v>
      </c>
      <c r="C51" s="384">
        <v>9426.1880021366524</v>
      </c>
      <c r="D51" s="384">
        <v>0</v>
      </c>
      <c r="E51" s="384">
        <v>9426.1880021366524</v>
      </c>
    </row>
    <row r="52" spans="1:5">
      <c r="A52" s="515"/>
      <c r="B52" s="431" t="s">
        <v>1485</v>
      </c>
      <c r="C52" s="384">
        <v>57302.45</v>
      </c>
      <c r="D52" s="384">
        <v>0</v>
      </c>
      <c r="E52" s="384">
        <v>57302.45</v>
      </c>
    </row>
    <row r="53" spans="1:5">
      <c r="A53" s="515"/>
      <c r="B53" s="431" t="s">
        <v>1489</v>
      </c>
      <c r="C53" s="384">
        <v>0</v>
      </c>
      <c r="D53" s="384">
        <v>93365.557265320473</v>
      </c>
      <c r="E53" s="384">
        <v>93365.557265320473</v>
      </c>
    </row>
    <row r="54" spans="1:5">
      <c r="A54" s="515"/>
      <c r="B54" s="431" t="s">
        <v>1477</v>
      </c>
      <c r="C54" s="384">
        <v>413863.53194400342</v>
      </c>
      <c r="D54" s="384">
        <v>0</v>
      </c>
      <c r="E54" s="384">
        <v>413863.53194400342</v>
      </c>
    </row>
    <row r="55" spans="1:5">
      <c r="A55" s="20" t="s">
        <v>133</v>
      </c>
      <c r="B55" s="432"/>
      <c r="C55" s="22">
        <v>817185.35581440385</v>
      </c>
      <c r="D55" s="22">
        <v>569311.40368574066</v>
      </c>
      <c r="E55" s="22">
        <v>1386496.7595001445</v>
      </c>
    </row>
    <row r="56" spans="1:5">
      <c r="A56" s="515" t="s">
        <v>134</v>
      </c>
      <c r="B56" s="431" t="s">
        <v>134</v>
      </c>
      <c r="C56" s="384">
        <v>92791.26063527423</v>
      </c>
      <c r="D56" s="384">
        <v>0</v>
      </c>
      <c r="E56" s="384">
        <v>92791.26063527423</v>
      </c>
    </row>
    <row r="57" spans="1:5">
      <c r="A57" s="515"/>
      <c r="B57" s="431" t="s">
        <v>1520</v>
      </c>
      <c r="C57" s="384">
        <v>0</v>
      </c>
      <c r="D57" s="384">
        <v>81482.02</v>
      </c>
      <c r="E57" s="384">
        <v>81482.02</v>
      </c>
    </row>
    <row r="58" spans="1:5">
      <c r="A58" s="515"/>
      <c r="B58" s="431" t="s">
        <v>1490</v>
      </c>
      <c r="C58" s="384">
        <v>23637.39534612478</v>
      </c>
      <c r="D58" s="384">
        <v>0</v>
      </c>
      <c r="E58" s="384">
        <v>23637.39534612478</v>
      </c>
    </row>
    <row r="59" spans="1:5">
      <c r="A59" s="20" t="s">
        <v>146</v>
      </c>
      <c r="B59" s="432"/>
      <c r="C59" s="22">
        <v>116428.655981399</v>
      </c>
      <c r="D59" s="22">
        <v>81482.02</v>
      </c>
      <c r="E59" s="22">
        <v>197910.67598139899</v>
      </c>
    </row>
    <row r="60" spans="1:5">
      <c r="A60" s="515" t="s">
        <v>147</v>
      </c>
      <c r="B60" s="431" t="s">
        <v>1521</v>
      </c>
      <c r="C60" s="384">
        <v>0</v>
      </c>
      <c r="D60" s="384">
        <v>487802.60128314584</v>
      </c>
      <c r="E60" s="384">
        <v>487802.60128314584</v>
      </c>
    </row>
    <row r="61" spans="1:5">
      <c r="A61" s="515"/>
      <c r="B61" s="431" t="s">
        <v>1484</v>
      </c>
      <c r="C61" s="384">
        <v>178190.71</v>
      </c>
      <c r="D61" s="384">
        <v>0</v>
      </c>
      <c r="E61" s="384">
        <v>178190.71</v>
      </c>
    </row>
    <row r="62" spans="1:5">
      <c r="A62" s="515"/>
      <c r="B62" s="431" t="s">
        <v>1522</v>
      </c>
      <c r="C62" s="384">
        <v>56470.51685140084</v>
      </c>
      <c r="D62" s="384">
        <v>0</v>
      </c>
      <c r="E62" s="384">
        <v>56470.51685140084</v>
      </c>
    </row>
    <row r="63" spans="1:5">
      <c r="A63" s="515"/>
      <c r="B63" s="431" t="s">
        <v>1101</v>
      </c>
      <c r="C63" s="384">
        <v>0</v>
      </c>
      <c r="D63" s="384">
        <v>80669.682777335081</v>
      </c>
      <c r="E63" s="384">
        <v>80669.682777335081</v>
      </c>
    </row>
    <row r="64" spans="1:5">
      <c r="A64" s="515"/>
      <c r="B64" s="431" t="s">
        <v>1477</v>
      </c>
      <c r="C64" s="384">
        <v>2624.24</v>
      </c>
      <c r="D64" s="384">
        <v>0</v>
      </c>
      <c r="E64" s="384">
        <v>2624.24</v>
      </c>
    </row>
    <row r="65" spans="1:6">
      <c r="A65" s="20" t="s">
        <v>165</v>
      </c>
      <c r="B65" s="432"/>
      <c r="C65" s="22">
        <v>237285.46685140082</v>
      </c>
      <c r="D65" s="22">
        <v>568472.28406048089</v>
      </c>
      <c r="E65" s="22">
        <v>805757.75091188168</v>
      </c>
    </row>
    <row r="66" spans="1:6">
      <c r="A66" s="515" t="s">
        <v>166</v>
      </c>
      <c r="B66" s="431" t="s">
        <v>1493</v>
      </c>
      <c r="C66" s="384">
        <v>0</v>
      </c>
      <c r="D66" s="384">
        <v>69317.239999999991</v>
      </c>
      <c r="E66" s="384">
        <v>69317.239999999991</v>
      </c>
    </row>
    <row r="67" spans="1:6">
      <c r="A67" s="515"/>
      <c r="B67" s="431" t="s">
        <v>1477</v>
      </c>
      <c r="C67" s="384">
        <v>414239.5195325868</v>
      </c>
      <c r="D67" s="384">
        <v>0</v>
      </c>
      <c r="E67" s="384">
        <v>414239.5195325868</v>
      </c>
    </row>
    <row r="68" spans="1:6">
      <c r="A68" s="20" t="s">
        <v>175</v>
      </c>
      <c r="B68" s="432"/>
      <c r="C68" s="29">
        <v>414239.5195325868</v>
      </c>
      <c r="D68" s="29">
        <v>69317.239999999991</v>
      </c>
      <c r="E68" s="29">
        <v>483556.75953258679</v>
      </c>
    </row>
    <row r="69" spans="1:6">
      <c r="A69" s="515" t="s">
        <v>176</v>
      </c>
      <c r="B69" s="431" t="s">
        <v>1366</v>
      </c>
      <c r="C69" s="384">
        <v>29789.401126801225</v>
      </c>
      <c r="D69" s="384">
        <v>0</v>
      </c>
      <c r="E69" s="384">
        <v>29789.401126801225</v>
      </c>
    </row>
    <row r="70" spans="1:6">
      <c r="A70" s="515"/>
      <c r="B70" s="431" t="s">
        <v>176</v>
      </c>
      <c r="C70" s="384">
        <v>17481.096937310769</v>
      </c>
      <c r="D70" s="384">
        <v>0</v>
      </c>
      <c r="E70" s="384">
        <v>17481.096937310769</v>
      </c>
    </row>
    <row r="71" spans="1:6">
      <c r="A71" s="515"/>
      <c r="B71" s="431" t="s">
        <v>1488</v>
      </c>
      <c r="C71" s="384">
        <v>20251.035238088851</v>
      </c>
      <c r="D71" s="384">
        <v>0</v>
      </c>
      <c r="E71" s="384">
        <v>20251.035238088851</v>
      </c>
    </row>
    <row r="72" spans="1:6">
      <c r="A72" s="515"/>
      <c r="B72" s="431" t="s">
        <v>1485</v>
      </c>
      <c r="C72" s="384">
        <v>0</v>
      </c>
      <c r="D72" s="384">
        <v>77838.064554615572</v>
      </c>
      <c r="E72" s="384">
        <v>77838.064554615572</v>
      </c>
    </row>
    <row r="73" spans="1:6">
      <c r="A73" s="20" t="s">
        <v>184</v>
      </c>
      <c r="B73" s="432"/>
      <c r="C73" s="22">
        <v>67521.533302200842</v>
      </c>
      <c r="D73" s="22">
        <v>77838.064554615572</v>
      </c>
      <c r="E73" s="22">
        <v>145359.59785681643</v>
      </c>
    </row>
    <row r="74" spans="1:6">
      <c r="A74" s="579" t="s">
        <v>185</v>
      </c>
      <c r="B74" s="431" t="s">
        <v>1494</v>
      </c>
      <c r="C74" s="384">
        <v>0</v>
      </c>
      <c r="D74" s="384">
        <v>46994.73000000001</v>
      </c>
      <c r="E74" s="384">
        <v>46994.73000000001</v>
      </c>
    </row>
    <row r="75" spans="1:6">
      <c r="A75" s="579"/>
      <c r="B75" s="431" t="s">
        <v>1495</v>
      </c>
      <c r="C75" s="384">
        <v>15790.560000000001</v>
      </c>
      <c r="D75" s="384">
        <v>0</v>
      </c>
      <c r="E75" s="384">
        <v>15790.560000000001</v>
      </c>
      <c r="F75" s="382"/>
    </row>
    <row r="76" spans="1:6">
      <c r="A76" s="579"/>
      <c r="B76" s="431" t="s">
        <v>1103</v>
      </c>
      <c r="C76" s="384">
        <v>0</v>
      </c>
      <c r="D76" s="384">
        <v>83985.739999999991</v>
      </c>
      <c r="E76" s="384">
        <v>83985.739999999991</v>
      </c>
    </row>
    <row r="77" spans="1:6">
      <c r="A77" s="579"/>
      <c r="B77" s="431" t="s">
        <v>1101</v>
      </c>
      <c r="C77" s="384">
        <v>97804.609620332543</v>
      </c>
      <c r="D77" s="384">
        <v>325901.62077013298</v>
      </c>
      <c r="E77" s="384">
        <v>423706.23039046559</v>
      </c>
    </row>
    <row r="78" spans="1:6">
      <c r="A78" s="579"/>
      <c r="B78" s="431" t="s">
        <v>1496</v>
      </c>
      <c r="C78" s="384">
        <v>0</v>
      </c>
      <c r="D78" s="384">
        <v>143305.77430455489</v>
      </c>
      <c r="E78" s="384">
        <v>143305.77430455489</v>
      </c>
    </row>
    <row r="79" spans="1:6">
      <c r="A79" s="20" t="s">
        <v>201</v>
      </c>
      <c r="B79" s="432"/>
      <c r="C79" s="22">
        <f>SUM(C74:C78)</f>
        <v>113595.16962033254</v>
      </c>
      <c r="D79" s="22">
        <f>SUM(D74:D78)</f>
        <v>600187.86507468787</v>
      </c>
      <c r="E79" s="22">
        <v>713783.03469502053</v>
      </c>
    </row>
    <row r="80" spans="1:6">
      <c r="A80" s="515" t="s">
        <v>202</v>
      </c>
      <c r="B80" s="431" t="s">
        <v>202</v>
      </c>
      <c r="C80" s="384">
        <v>0</v>
      </c>
      <c r="D80" s="384">
        <v>480219.16384776554</v>
      </c>
      <c r="E80" s="384">
        <v>480219.16384776554</v>
      </c>
    </row>
    <row r="81" spans="1:5">
      <c r="A81" s="515"/>
      <c r="B81" s="431" t="s">
        <v>1477</v>
      </c>
      <c r="C81" s="384">
        <v>610089.06418753241</v>
      </c>
      <c r="D81" s="384">
        <v>0</v>
      </c>
      <c r="E81" s="384">
        <v>610089.06418753241</v>
      </c>
    </row>
    <row r="82" spans="1:5">
      <c r="A82" s="580" t="s">
        <v>207</v>
      </c>
      <c r="B82" s="581"/>
      <c r="C82" s="22">
        <v>610089.06418753241</v>
      </c>
      <c r="D82" s="22">
        <v>480219.16384776554</v>
      </c>
      <c r="E82" s="22">
        <v>1090308.2280352977</v>
      </c>
    </row>
    <row r="83" spans="1:5">
      <c r="A83" s="515" t="s">
        <v>208</v>
      </c>
      <c r="B83" s="431" t="s">
        <v>1104</v>
      </c>
      <c r="C83" s="384">
        <v>12420.080000000002</v>
      </c>
      <c r="D83" s="384">
        <v>0</v>
      </c>
      <c r="E83" s="384">
        <v>12420.080000000002</v>
      </c>
    </row>
    <row r="84" spans="1:5">
      <c r="A84" s="515"/>
      <c r="B84" s="431" t="s">
        <v>208</v>
      </c>
      <c r="C84" s="384">
        <v>0</v>
      </c>
      <c r="D84" s="384">
        <v>458018.53514317726</v>
      </c>
      <c r="E84" s="384">
        <v>458018.53514317726</v>
      </c>
    </row>
    <row r="85" spans="1:5">
      <c r="A85" s="515"/>
      <c r="B85" s="431" t="s">
        <v>1477</v>
      </c>
      <c r="C85" s="384">
        <v>1154076.8219207805</v>
      </c>
      <c r="D85" s="384">
        <v>0</v>
      </c>
      <c r="E85" s="384">
        <v>1154076.8219207805</v>
      </c>
    </row>
    <row r="86" spans="1:5">
      <c r="A86" s="580" t="s">
        <v>214</v>
      </c>
      <c r="B86" s="581"/>
      <c r="C86" s="22">
        <v>1166496.9019207805</v>
      </c>
      <c r="D86" s="22">
        <v>458018.53514317726</v>
      </c>
      <c r="E86" s="22">
        <v>1624515.4370639578</v>
      </c>
    </row>
    <row r="87" spans="1:5">
      <c r="A87" s="515" t="s">
        <v>215</v>
      </c>
      <c r="B87" s="431" t="s">
        <v>1499</v>
      </c>
      <c r="C87" s="384">
        <v>0</v>
      </c>
      <c r="D87" s="384">
        <v>813554.2126757435</v>
      </c>
      <c r="E87" s="384">
        <v>813554.2126757435</v>
      </c>
    </row>
    <row r="88" spans="1:5">
      <c r="A88" s="515"/>
      <c r="B88" s="431" t="s">
        <v>215</v>
      </c>
      <c r="C88" s="384">
        <v>0</v>
      </c>
      <c r="D88" s="384">
        <v>369543.69460441475</v>
      </c>
      <c r="E88" s="384">
        <v>369543.69460441475</v>
      </c>
    </row>
    <row r="89" spans="1:5">
      <c r="A89" s="515"/>
      <c r="B89" s="431" t="s">
        <v>1477</v>
      </c>
      <c r="C89" s="384">
        <v>37442.659999999996</v>
      </c>
      <c r="D89" s="384">
        <v>0</v>
      </c>
      <c r="E89" s="384">
        <v>37442.659999999996</v>
      </c>
    </row>
    <row r="90" spans="1:5">
      <c r="A90" s="580" t="s">
        <v>222</v>
      </c>
      <c r="B90" s="581"/>
      <c r="C90" s="22">
        <v>37442.659999999996</v>
      </c>
      <c r="D90" s="22">
        <v>1183097.9072801583</v>
      </c>
      <c r="E90" s="22">
        <v>1220540.5672801584</v>
      </c>
    </row>
    <row r="91" spans="1:5">
      <c r="A91" s="515" t="s">
        <v>223</v>
      </c>
      <c r="B91" s="431" t="s">
        <v>1104</v>
      </c>
      <c r="C91" s="384">
        <v>211159.91675632884</v>
      </c>
      <c r="D91" s="384">
        <v>0</v>
      </c>
      <c r="E91" s="384">
        <v>211159.91675632884</v>
      </c>
    </row>
    <row r="92" spans="1:5">
      <c r="A92" s="515"/>
      <c r="B92" s="431" t="s">
        <v>223</v>
      </c>
      <c r="C92" s="384">
        <v>6879.7100000000009</v>
      </c>
      <c r="D92" s="384">
        <v>0</v>
      </c>
      <c r="E92" s="384">
        <v>6879.7100000000009</v>
      </c>
    </row>
    <row r="93" spans="1:5">
      <c r="A93" s="580" t="s">
        <v>228</v>
      </c>
      <c r="B93" s="581"/>
      <c r="C93" s="22">
        <v>218039.62675632883</v>
      </c>
      <c r="D93" s="22">
        <v>0</v>
      </c>
      <c r="E93" s="22">
        <v>218039.62675632883</v>
      </c>
    </row>
    <row r="94" spans="1:5">
      <c r="A94" s="515" t="s">
        <v>229</v>
      </c>
      <c r="B94" s="431" t="s">
        <v>1500</v>
      </c>
      <c r="C94" s="384">
        <v>0</v>
      </c>
      <c r="D94" s="384">
        <v>70436.200000000012</v>
      </c>
      <c r="E94" s="384">
        <v>70436.200000000012</v>
      </c>
    </row>
    <row r="95" spans="1:5">
      <c r="A95" s="515"/>
      <c r="B95" s="431" t="s">
        <v>1284</v>
      </c>
      <c r="C95" s="384">
        <v>0</v>
      </c>
      <c r="D95" s="384">
        <v>34910.458161284623</v>
      </c>
      <c r="E95" s="384">
        <v>34910.458161284623</v>
      </c>
    </row>
    <row r="96" spans="1:5">
      <c r="A96" s="515"/>
      <c r="B96" s="431" t="s">
        <v>229</v>
      </c>
      <c r="C96" s="384">
        <v>0</v>
      </c>
      <c r="D96" s="384">
        <v>1723342.6344657713</v>
      </c>
      <c r="E96" s="384">
        <v>1723342.6344657713</v>
      </c>
    </row>
    <row r="97" spans="1:6">
      <c r="A97" s="515"/>
      <c r="B97" s="431" t="s">
        <v>1501</v>
      </c>
      <c r="C97" s="384">
        <v>8702.5313539156905</v>
      </c>
      <c r="D97" s="384">
        <v>0</v>
      </c>
      <c r="E97" s="384">
        <v>8702.5313539156905</v>
      </c>
    </row>
    <row r="98" spans="1:6">
      <c r="A98" s="515"/>
      <c r="B98" s="431" t="s">
        <v>1477</v>
      </c>
      <c r="C98" s="384">
        <v>179241.28533237078</v>
      </c>
      <c r="D98" s="384">
        <v>0</v>
      </c>
      <c r="E98" s="384">
        <v>179241.28533237078</v>
      </c>
    </row>
    <row r="99" spans="1:6">
      <c r="A99" s="580" t="s">
        <v>234</v>
      </c>
      <c r="B99" s="581"/>
      <c r="C99" s="22">
        <v>187943.81668628647</v>
      </c>
      <c r="D99" s="22">
        <v>1828689.2926270559</v>
      </c>
      <c r="E99" s="22">
        <v>2016633.1093133423</v>
      </c>
    </row>
    <row r="100" spans="1:6">
      <c r="A100" s="515" t="s">
        <v>235</v>
      </c>
      <c r="B100" s="431" t="s">
        <v>1502</v>
      </c>
      <c r="C100" s="384">
        <v>262618.67277778499</v>
      </c>
      <c r="D100" s="384">
        <v>0</v>
      </c>
      <c r="E100" s="384">
        <v>262618.67277778499</v>
      </c>
    </row>
    <row r="101" spans="1:6">
      <c r="A101" s="515"/>
      <c r="B101" s="431" t="s">
        <v>1301</v>
      </c>
      <c r="C101" s="384">
        <v>0</v>
      </c>
      <c r="D101" s="384">
        <v>50777.09</v>
      </c>
      <c r="E101" s="384">
        <v>50777.09</v>
      </c>
    </row>
    <row r="102" spans="1:6">
      <c r="A102" s="515"/>
      <c r="B102" s="431" t="s">
        <v>1523</v>
      </c>
      <c r="C102" s="384">
        <v>0</v>
      </c>
      <c r="D102" s="384">
        <v>3374.21</v>
      </c>
      <c r="E102" s="384">
        <v>3374.21</v>
      </c>
    </row>
    <row r="103" spans="1:6">
      <c r="A103" s="515"/>
      <c r="B103" s="431" t="s">
        <v>1503</v>
      </c>
      <c r="C103" s="384">
        <v>0</v>
      </c>
      <c r="D103" s="384">
        <v>202587.39729278762</v>
      </c>
      <c r="E103" s="384">
        <v>202587.39729278762</v>
      </c>
    </row>
    <row r="104" spans="1:6">
      <c r="A104" s="515"/>
      <c r="B104" s="431" t="s">
        <v>1477</v>
      </c>
      <c r="C104" s="384">
        <v>25026.480000000003</v>
      </c>
      <c r="D104" s="384">
        <v>0</v>
      </c>
      <c r="E104" s="384">
        <v>25026.480000000003</v>
      </c>
    </row>
    <row r="105" spans="1:6">
      <c r="A105" s="580" t="s">
        <v>249</v>
      </c>
      <c r="B105" s="581"/>
      <c r="C105" s="22">
        <v>287645.15277778497</v>
      </c>
      <c r="D105" s="22">
        <v>256738.6972927876</v>
      </c>
      <c r="E105" s="22">
        <v>544383.85007057257</v>
      </c>
    </row>
    <row r="106" spans="1:6">
      <c r="A106" s="515" t="s">
        <v>250</v>
      </c>
      <c r="B106" s="431" t="s">
        <v>1505</v>
      </c>
      <c r="C106" s="384">
        <v>4710.5200000000004</v>
      </c>
      <c r="D106" s="384">
        <v>0</v>
      </c>
      <c r="E106" s="384">
        <v>4710.5200000000004</v>
      </c>
    </row>
    <row r="107" spans="1:6">
      <c r="A107" s="515"/>
      <c r="B107" s="431" t="s">
        <v>1506</v>
      </c>
      <c r="C107" s="384">
        <v>10686.59</v>
      </c>
      <c r="D107" s="384">
        <v>0</v>
      </c>
      <c r="E107" s="384">
        <v>10686.59</v>
      </c>
    </row>
    <row r="108" spans="1:6">
      <c r="A108" s="515"/>
      <c r="B108" s="431" t="s">
        <v>1105</v>
      </c>
      <c r="C108" s="384">
        <v>75286.318527986106</v>
      </c>
      <c r="D108" s="384">
        <v>0</v>
      </c>
      <c r="E108" s="384">
        <v>75286.318527986106</v>
      </c>
      <c r="F108" s="88"/>
    </row>
    <row r="109" spans="1:6">
      <c r="A109" s="515"/>
      <c r="B109" s="431" t="s">
        <v>1477</v>
      </c>
      <c r="C109" s="384">
        <v>194445.85893717982</v>
      </c>
      <c r="D109" s="384">
        <v>0</v>
      </c>
      <c r="E109" s="384">
        <v>194445.85893717982</v>
      </c>
    </row>
    <row r="110" spans="1:6">
      <c r="A110" s="580" t="s">
        <v>265</v>
      </c>
      <c r="B110" s="581"/>
      <c r="C110" s="22">
        <v>285129.28746516595</v>
      </c>
      <c r="D110" s="22">
        <v>0</v>
      </c>
      <c r="E110" s="22">
        <v>285129.28746516595</v>
      </c>
    </row>
    <row r="111" spans="1:6">
      <c r="A111" s="515" t="s">
        <v>266</v>
      </c>
      <c r="B111" s="431" t="s">
        <v>1147</v>
      </c>
      <c r="C111" s="384">
        <v>124796.16</v>
      </c>
      <c r="D111" s="384">
        <v>0</v>
      </c>
      <c r="E111" s="384">
        <v>124796.16</v>
      </c>
    </row>
    <row r="112" spans="1:6">
      <c r="A112" s="515"/>
      <c r="B112" s="431" t="s">
        <v>1475</v>
      </c>
      <c r="C112" s="384">
        <v>12369.22</v>
      </c>
      <c r="D112" s="384">
        <v>0</v>
      </c>
      <c r="E112" s="384">
        <v>12369.22</v>
      </c>
    </row>
    <row r="113" spans="1:5">
      <c r="A113" s="515"/>
      <c r="B113" s="431" t="s">
        <v>229</v>
      </c>
      <c r="C113" s="384">
        <v>0</v>
      </c>
      <c r="D113" s="384">
        <v>17731.896426132233</v>
      </c>
      <c r="E113" s="384">
        <v>17731.896426132233</v>
      </c>
    </row>
    <row r="114" spans="1:5">
      <c r="A114" s="515"/>
      <c r="B114" s="431" t="s">
        <v>1327</v>
      </c>
      <c r="C114" s="384">
        <v>720</v>
      </c>
      <c r="D114" s="384">
        <v>0</v>
      </c>
      <c r="E114" s="384">
        <v>720</v>
      </c>
    </row>
    <row r="115" spans="1:5">
      <c r="A115" s="515"/>
      <c r="B115" s="431" t="s">
        <v>1477</v>
      </c>
      <c r="C115" s="384">
        <v>166486.41909407009</v>
      </c>
      <c r="D115" s="384">
        <v>0</v>
      </c>
      <c r="E115" s="384">
        <v>166486.41909407009</v>
      </c>
    </row>
    <row r="116" spans="1:5">
      <c r="A116" s="580" t="s">
        <v>272</v>
      </c>
      <c r="B116" s="581"/>
      <c r="C116" s="22">
        <v>304371.7990940701</v>
      </c>
      <c r="D116" s="22">
        <v>17731.896426132233</v>
      </c>
      <c r="E116" s="22">
        <v>322103.69552020234</v>
      </c>
    </row>
    <row r="117" spans="1:5">
      <c r="A117" s="515" t="s">
        <v>273</v>
      </c>
      <c r="B117" s="431" t="s">
        <v>1507</v>
      </c>
      <c r="C117" s="384">
        <v>0</v>
      </c>
      <c r="D117" s="384">
        <v>58649.61</v>
      </c>
      <c r="E117" s="384">
        <v>58649.61</v>
      </c>
    </row>
    <row r="118" spans="1:5">
      <c r="A118" s="515"/>
      <c r="B118" s="431" t="s">
        <v>1509</v>
      </c>
      <c r="C118" s="384">
        <v>0</v>
      </c>
      <c r="D118" s="384">
        <v>31404.080000000009</v>
      </c>
      <c r="E118" s="384">
        <v>31404.080000000009</v>
      </c>
    </row>
    <row r="119" spans="1:5">
      <c r="A119" s="515"/>
      <c r="B119" s="431" t="s">
        <v>1508</v>
      </c>
      <c r="C119" s="384">
        <v>0</v>
      </c>
      <c r="D119" s="384">
        <v>42016.789999999994</v>
      </c>
      <c r="E119" s="384">
        <v>42016.789999999994</v>
      </c>
    </row>
    <row r="120" spans="1:5">
      <c r="A120" s="515"/>
      <c r="B120" s="431" t="s">
        <v>1106</v>
      </c>
      <c r="C120" s="384">
        <v>268322.28420715826</v>
      </c>
      <c r="D120" s="384">
        <v>0</v>
      </c>
      <c r="E120" s="384">
        <v>268322.28420715826</v>
      </c>
    </row>
    <row r="121" spans="1:5">
      <c r="A121" s="580" t="s">
        <v>276</v>
      </c>
      <c r="B121" s="581"/>
      <c r="C121" s="22">
        <v>268322.28420715826</v>
      </c>
      <c r="D121" s="22">
        <v>132070.47999999998</v>
      </c>
      <c r="E121" s="22">
        <v>400392.76420715824</v>
      </c>
    </row>
    <row r="122" spans="1:5">
      <c r="A122" s="515" t="s">
        <v>277</v>
      </c>
      <c r="B122" s="431" t="s">
        <v>1318</v>
      </c>
      <c r="C122" s="384">
        <v>127769.88292181736</v>
      </c>
      <c r="D122" s="384">
        <v>0</v>
      </c>
      <c r="E122" s="384">
        <v>127769.88292181736</v>
      </c>
    </row>
    <row r="123" spans="1:5">
      <c r="A123" s="515"/>
      <c r="B123" s="431" t="s">
        <v>1525</v>
      </c>
      <c r="C123" s="384">
        <v>240858.83609202513</v>
      </c>
      <c r="D123" s="384">
        <v>0</v>
      </c>
      <c r="E123" s="384">
        <v>240858.83609202513</v>
      </c>
    </row>
    <row r="124" spans="1:5">
      <c r="A124" s="515"/>
      <c r="B124" s="431" t="s">
        <v>1524</v>
      </c>
      <c r="C124" s="384">
        <v>0</v>
      </c>
      <c r="D124" s="384">
        <v>21543.75</v>
      </c>
      <c r="E124" s="384">
        <v>21543.75</v>
      </c>
    </row>
    <row r="125" spans="1:5">
      <c r="A125" s="515"/>
      <c r="B125" s="431" t="s">
        <v>1327</v>
      </c>
      <c r="C125" s="384">
        <v>135500.37736320685</v>
      </c>
      <c r="D125" s="384">
        <v>0</v>
      </c>
      <c r="E125" s="384">
        <v>135500.37736320685</v>
      </c>
    </row>
    <row r="126" spans="1:5">
      <c r="A126" s="515"/>
      <c r="B126" s="431" t="s">
        <v>277</v>
      </c>
      <c r="C126" s="384">
        <v>0</v>
      </c>
      <c r="D126" s="384">
        <v>134421.98736320686</v>
      </c>
      <c r="E126" s="384">
        <v>134421.98736320686</v>
      </c>
    </row>
    <row r="127" spans="1:5">
      <c r="A127" s="515"/>
      <c r="B127" s="431" t="s">
        <v>1477</v>
      </c>
      <c r="C127" s="384">
        <v>90</v>
      </c>
      <c r="D127" s="384">
        <v>0</v>
      </c>
      <c r="E127" s="384">
        <v>90</v>
      </c>
    </row>
    <row r="128" spans="1:5">
      <c r="A128" s="580" t="s">
        <v>293</v>
      </c>
      <c r="B128" s="581"/>
      <c r="C128" s="22">
        <f>SUM(C122:C127)</f>
        <v>504219.09637704934</v>
      </c>
      <c r="D128" s="22">
        <f>SUM(D122:D127)</f>
        <v>155965.73736320686</v>
      </c>
      <c r="E128" s="22">
        <v>660184.83374025626</v>
      </c>
    </row>
    <row r="129" spans="1:8">
      <c r="A129" s="515" t="s">
        <v>294</v>
      </c>
      <c r="B129" s="431" t="s">
        <v>1330</v>
      </c>
      <c r="C129" s="384">
        <v>6412.8600000000006</v>
      </c>
      <c r="D129" s="384">
        <v>0</v>
      </c>
      <c r="E129" s="384">
        <v>6412.8600000000006</v>
      </c>
    </row>
    <row r="130" spans="1:8">
      <c r="A130" s="515"/>
      <c r="B130" s="431" t="s">
        <v>1499</v>
      </c>
      <c r="C130" s="384">
        <v>0</v>
      </c>
      <c r="D130" s="384">
        <v>14506</v>
      </c>
      <c r="E130" s="384">
        <v>14506</v>
      </c>
    </row>
    <row r="131" spans="1:8">
      <c r="A131" s="515"/>
      <c r="B131" s="431" t="s">
        <v>147</v>
      </c>
      <c r="C131" s="384">
        <v>0</v>
      </c>
      <c r="D131" s="384">
        <v>4995.8</v>
      </c>
      <c r="E131" s="384">
        <v>4995.8</v>
      </c>
    </row>
    <row r="132" spans="1:8">
      <c r="A132" s="515"/>
      <c r="B132" s="431" t="s">
        <v>1511</v>
      </c>
      <c r="C132" s="384">
        <v>0</v>
      </c>
      <c r="D132" s="384">
        <v>181092.78000000003</v>
      </c>
      <c r="E132" s="384">
        <v>181092.78000000003</v>
      </c>
    </row>
    <row r="133" spans="1:8">
      <c r="A133" s="515"/>
      <c r="B133" s="431" t="s">
        <v>1512</v>
      </c>
      <c r="C133" s="384">
        <v>0</v>
      </c>
      <c r="D133" s="384">
        <v>88913.203541620023</v>
      </c>
      <c r="E133" s="384">
        <v>88913.203541620023</v>
      </c>
    </row>
    <row r="134" spans="1:8">
      <c r="A134" s="515"/>
      <c r="B134" s="431" t="s">
        <v>1345</v>
      </c>
      <c r="C134" s="384">
        <v>99743.72</v>
      </c>
      <c r="D134" s="384">
        <v>0</v>
      </c>
      <c r="E134" s="384">
        <f>C134</f>
        <v>99743.72</v>
      </c>
    </row>
    <row r="135" spans="1:8">
      <c r="A135" s="515"/>
      <c r="B135" s="431" t="s">
        <v>1526</v>
      </c>
      <c r="C135" s="384">
        <v>0</v>
      </c>
      <c r="D135" s="384">
        <v>52090.470346324204</v>
      </c>
      <c r="E135" s="384">
        <v>52090.470346324204</v>
      </c>
    </row>
    <row r="136" spans="1:8">
      <c r="A136" s="515"/>
      <c r="B136" s="431" t="s">
        <v>294</v>
      </c>
      <c r="C136" s="384">
        <v>0</v>
      </c>
      <c r="D136" s="384">
        <v>105444.90093077005</v>
      </c>
      <c r="E136" s="384">
        <v>105444.90093077005</v>
      </c>
    </row>
    <row r="137" spans="1:8">
      <c r="A137" s="580" t="s">
        <v>308</v>
      </c>
      <c r="B137" s="581"/>
      <c r="C137" s="22">
        <f>SUM(C129:C136)</f>
        <v>106156.58</v>
      </c>
      <c r="D137" s="22">
        <v>447043.15481871401</v>
      </c>
      <c r="E137" s="22">
        <f>SUM(E129:E136)</f>
        <v>553199.73481871432</v>
      </c>
    </row>
    <row r="138" spans="1:8">
      <c r="A138" s="428" t="s">
        <v>1513</v>
      </c>
      <c r="B138" s="431" t="s">
        <v>1513</v>
      </c>
      <c r="C138" s="384">
        <v>132058.48941114309</v>
      </c>
      <c r="D138" s="384">
        <v>0</v>
      </c>
      <c r="E138" s="384">
        <v>132058.48941114309</v>
      </c>
    </row>
    <row r="139" spans="1:8">
      <c r="A139" s="580" t="s">
        <v>1528</v>
      </c>
      <c r="B139" s="581"/>
      <c r="C139" s="22">
        <v>132058.48941114309</v>
      </c>
      <c r="D139" s="22">
        <v>0</v>
      </c>
      <c r="E139" s="22">
        <v>132058.48941114309</v>
      </c>
    </row>
    <row r="140" spans="1:8">
      <c r="A140" s="428" t="s">
        <v>322</v>
      </c>
      <c r="B140" s="431" t="s">
        <v>322</v>
      </c>
      <c r="C140" s="384">
        <v>0</v>
      </c>
      <c r="D140" s="384">
        <v>2035881.9523984403</v>
      </c>
      <c r="E140" s="384">
        <v>2035881.9523984403</v>
      </c>
    </row>
    <row r="141" spans="1:8">
      <c r="A141" s="580" t="s">
        <v>340</v>
      </c>
      <c r="B141" s="581"/>
      <c r="C141" s="22">
        <v>0</v>
      </c>
      <c r="D141" s="22">
        <v>2035881.9523984403</v>
      </c>
      <c r="E141" s="22">
        <v>2035881.9523984403</v>
      </c>
    </row>
    <row r="143" spans="1:8">
      <c r="A143" s="582" t="s">
        <v>341</v>
      </c>
      <c r="B143" s="583"/>
      <c r="C143" s="422">
        <v>7471853.4338384457</v>
      </c>
      <c r="D143" s="422">
        <v>11057408.106161557</v>
      </c>
      <c r="E143" s="422">
        <v>18529261.759999998</v>
      </c>
      <c r="G143" s="88"/>
      <c r="H143" s="88"/>
    </row>
    <row r="145" spans="1:5">
      <c r="A145" s="578" t="s">
        <v>1534</v>
      </c>
      <c r="B145" s="578"/>
      <c r="C145" s="578"/>
      <c r="D145" s="578"/>
      <c r="E145" s="578"/>
    </row>
    <row r="147" spans="1:5">
      <c r="A147" s="426" t="s">
        <v>2</v>
      </c>
      <c r="B147" s="430" t="s">
        <v>1084</v>
      </c>
      <c r="C147" s="383" t="s">
        <v>1102</v>
      </c>
      <c r="D147" s="383" t="s">
        <v>1085</v>
      </c>
      <c r="E147" s="383" t="s">
        <v>341</v>
      </c>
    </row>
    <row r="148" spans="1:5">
      <c r="A148" s="427" t="s">
        <v>9</v>
      </c>
      <c r="B148" s="431" t="s">
        <v>1486</v>
      </c>
      <c r="C148" s="384">
        <v>247755.36788697535</v>
      </c>
      <c r="D148" s="384">
        <v>0</v>
      </c>
      <c r="E148" s="384">
        <v>247755.36788697535</v>
      </c>
    </row>
    <row r="149" spans="1:5">
      <c r="A149" s="20" t="s">
        <v>20</v>
      </c>
      <c r="B149" s="432"/>
      <c r="C149" s="22">
        <v>247755.36788697535</v>
      </c>
      <c r="D149" s="22">
        <v>0</v>
      </c>
      <c r="E149" s="22">
        <v>247755.36788697535</v>
      </c>
    </row>
    <row r="150" spans="1:5">
      <c r="A150" s="515" t="s">
        <v>21</v>
      </c>
      <c r="B150" s="431" t="s">
        <v>21</v>
      </c>
      <c r="C150" s="384">
        <v>0</v>
      </c>
      <c r="D150" s="384">
        <v>400065.67159333493</v>
      </c>
      <c r="E150" s="384">
        <v>400065.67159333493</v>
      </c>
    </row>
    <row r="151" spans="1:5">
      <c r="A151" s="515"/>
      <c r="B151" s="431" t="s">
        <v>1514</v>
      </c>
      <c r="C151" s="384">
        <v>0</v>
      </c>
      <c r="D151" s="384">
        <v>227991.45000000013</v>
      </c>
      <c r="E151" s="384">
        <v>227991.45000000013</v>
      </c>
    </row>
    <row r="152" spans="1:5">
      <c r="A152" s="515"/>
      <c r="B152" s="431" t="s">
        <v>1516</v>
      </c>
      <c r="C152" s="384">
        <v>0</v>
      </c>
      <c r="D152" s="384">
        <v>3637.7699999999995</v>
      </c>
      <c r="E152" s="384">
        <v>3637.7699999999995</v>
      </c>
    </row>
    <row r="153" spans="1:5">
      <c r="A153" s="515"/>
      <c r="B153" s="431" t="s">
        <v>1486</v>
      </c>
      <c r="C153" s="384">
        <v>13355.549688032534</v>
      </c>
      <c r="D153" s="384">
        <v>0</v>
      </c>
      <c r="E153" s="384">
        <v>13355.549688032534</v>
      </c>
    </row>
    <row r="154" spans="1:5">
      <c r="A154" s="20" t="s">
        <v>31</v>
      </c>
      <c r="B154" s="432"/>
      <c r="C154" s="22">
        <v>13355.549688032534</v>
      </c>
      <c r="D154" s="22">
        <v>631694.89159333508</v>
      </c>
      <c r="E154" s="22">
        <v>645050.44128136756</v>
      </c>
    </row>
    <row r="155" spans="1:5">
      <c r="A155" s="517" t="s">
        <v>32</v>
      </c>
      <c r="B155" s="431" t="s">
        <v>32</v>
      </c>
      <c r="C155" s="384">
        <v>0</v>
      </c>
      <c r="D155" s="384">
        <v>41535.300000000003</v>
      </c>
      <c r="E155" s="384">
        <v>41535.300000000003</v>
      </c>
    </row>
    <row r="156" spans="1:5">
      <c r="A156" s="518"/>
      <c r="B156" s="431" t="s">
        <v>1529</v>
      </c>
      <c r="C156" s="384">
        <v>0</v>
      </c>
      <c r="D156" s="384">
        <v>18694.28</v>
      </c>
      <c r="E156" s="384">
        <v>18694.28</v>
      </c>
    </row>
    <row r="157" spans="1:5">
      <c r="A157" s="518"/>
      <c r="B157" s="431" t="s">
        <v>1478</v>
      </c>
      <c r="C157" s="384">
        <v>0</v>
      </c>
      <c r="D157" s="384">
        <v>6580.1</v>
      </c>
      <c r="E157" s="384">
        <v>6580.1</v>
      </c>
    </row>
    <row r="158" spans="1:5">
      <c r="A158" s="518"/>
      <c r="B158" s="431" t="s">
        <v>1475</v>
      </c>
      <c r="C158" s="384">
        <v>0</v>
      </c>
      <c r="D158" s="384">
        <v>12679.31</v>
      </c>
      <c r="E158" s="384">
        <v>12679.31</v>
      </c>
    </row>
    <row r="159" spans="1:5">
      <c r="A159" s="519"/>
      <c r="B159" s="431" t="s">
        <v>1477</v>
      </c>
      <c r="C159" s="384">
        <v>49588.754697095472</v>
      </c>
      <c r="D159" s="384">
        <v>0</v>
      </c>
      <c r="E159" s="384">
        <v>49588.754697095472</v>
      </c>
    </row>
    <row r="160" spans="1:5">
      <c r="A160" s="20" t="s">
        <v>47</v>
      </c>
      <c r="B160" s="432"/>
      <c r="C160" s="22">
        <v>49588.754697095472</v>
      </c>
      <c r="D160" s="22">
        <v>79488.990000000005</v>
      </c>
      <c r="E160" s="22">
        <v>129077.74469709548</v>
      </c>
    </row>
    <row r="161" spans="1:5">
      <c r="A161" s="517" t="s">
        <v>48</v>
      </c>
      <c r="B161" s="431" t="s">
        <v>1187</v>
      </c>
      <c r="C161" s="384">
        <v>0</v>
      </c>
      <c r="D161" s="384">
        <v>232118.25399001027</v>
      </c>
      <c r="E161" s="384">
        <v>232118.25399001027</v>
      </c>
    </row>
    <row r="162" spans="1:5">
      <c r="A162" s="518"/>
      <c r="B162" s="431" t="s">
        <v>1479</v>
      </c>
      <c r="C162" s="384">
        <v>0</v>
      </c>
      <c r="D162" s="384">
        <v>45951.660000000011</v>
      </c>
      <c r="E162" s="384">
        <v>45951.660000000011</v>
      </c>
    </row>
    <row r="163" spans="1:5">
      <c r="A163" s="518"/>
      <c r="B163" s="431" t="s">
        <v>1190</v>
      </c>
      <c r="C163" s="384">
        <v>0</v>
      </c>
      <c r="D163" s="384">
        <v>199919.32845213788</v>
      </c>
      <c r="E163" s="384">
        <v>199919.32845213788</v>
      </c>
    </row>
    <row r="164" spans="1:5">
      <c r="A164" s="518"/>
      <c r="B164" s="431" t="s">
        <v>1480</v>
      </c>
      <c r="C164" s="384">
        <v>0</v>
      </c>
      <c r="D164" s="384">
        <v>3932.84</v>
      </c>
      <c r="E164" s="384">
        <v>3932.84</v>
      </c>
    </row>
    <row r="165" spans="1:5">
      <c r="A165" s="519"/>
      <c r="B165" s="431" t="s">
        <v>1477</v>
      </c>
      <c r="C165" s="384">
        <v>7706.07</v>
      </c>
      <c r="D165" s="384">
        <v>0</v>
      </c>
      <c r="E165" s="384">
        <v>7706.07</v>
      </c>
    </row>
    <row r="166" spans="1:5">
      <c r="A166" s="20" t="s">
        <v>51</v>
      </c>
      <c r="B166" s="432"/>
      <c r="C166" s="22">
        <v>7706.07</v>
      </c>
      <c r="D166" s="22">
        <v>481922.08244214818</v>
      </c>
      <c r="E166" s="22">
        <v>489628.15244214819</v>
      </c>
    </row>
    <row r="167" spans="1:5">
      <c r="A167" s="427" t="s">
        <v>52</v>
      </c>
      <c r="B167" s="431" t="s">
        <v>1477</v>
      </c>
      <c r="C167" s="384">
        <v>142912.18068959261</v>
      </c>
      <c r="D167" s="384">
        <v>0</v>
      </c>
      <c r="E167" s="384">
        <v>142912.18068959261</v>
      </c>
    </row>
    <row r="168" spans="1:5">
      <c r="A168" s="20" t="s">
        <v>59</v>
      </c>
      <c r="B168" s="432"/>
      <c r="C168" s="22">
        <v>142912.18068959261</v>
      </c>
      <c r="D168" s="22">
        <v>0</v>
      </c>
      <c r="E168" s="22">
        <v>142912.18068959261</v>
      </c>
    </row>
    <row r="169" spans="1:5">
      <c r="A169" s="515" t="s">
        <v>60</v>
      </c>
      <c r="B169" s="431" t="s">
        <v>60</v>
      </c>
      <c r="C169" s="384">
        <v>0</v>
      </c>
      <c r="D169" s="384">
        <v>341745.54020273359</v>
      </c>
      <c r="E169" s="384">
        <v>397760.99127756245</v>
      </c>
    </row>
    <row r="170" spans="1:5">
      <c r="A170" s="515"/>
      <c r="B170" s="431" t="s">
        <v>1482</v>
      </c>
      <c r="C170" s="384">
        <v>0</v>
      </c>
      <c r="D170" s="384">
        <v>7682.4399999999987</v>
      </c>
      <c r="E170" s="384">
        <v>7682.4399999999987</v>
      </c>
    </row>
    <row r="171" spans="1:5">
      <c r="A171" s="515"/>
      <c r="B171" s="431" t="s">
        <v>1530</v>
      </c>
      <c r="C171" s="384">
        <v>0</v>
      </c>
      <c r="D171" s="384">
        <v>68354.184706845757</v>
      </c>
      <c r="E171" s="384">
        <v>68354.184706845757</v>
      </c>
    </row>
    <row r="172" spans="1:5">
      <c r="A172" s="515"/>
      <c r="B172" s="431" t="s">
        <v>1477</v>
      </c>
      <c r="C172" s="384">
        <v>107138.90626916519</v>
      </c>
      <c r="D172" s="384">
        <v>0</v>
      </c>
      <c r="E172" s="384">
        <v>107138.90626916519</v>
      </c>
    </row>
    <row r="173" spans="1:5">
      <c r="A173" s="20" t="s">
        <v>79</v>
      </c>
      <c r="B173" s="432"/>
      <c r="C173" s="22">
        <v>107138.90626916519</v>
      </c>
      <c r="D173" s="22">
        <v>417782.16490957933</v>
      </c>
      <c r="E173" s="22">
        <v>524921.07117874455</v>
      </c>
    </row>
    <row r="174" spans="1:5">
      <c r="A174" s="515" t="s">
        <v>80</v>
      </c>
      <c r="B174" s="431" t="s">
        <v>1416</v>
      </c>
      <c r="C174" s="384">
        <v>0</v>
      </c>
      <c r="D174" s="384">
        <v>98.44</v>
      </c>
      <c r="E174" s="384">
        <v>98.44</v>
      </c>
    </row>
    <row r="175" spans="1:5">
      <c r="A175" s="515"/>
      <c r="B175" s="431" t="s">
        <v>1483</v>
      </c>
      <c r="C175" s="384">
        <v>0</v>
      </c>
      <c r="D175" s="384">
        <v>110830.44000000002</v>
      </c>
      <c r="E175" s="384">
        <v>110830.44000000002</v>
      </c>
    </row>
    <row r="176" spans="1:5">
      <c r="A176" s="515"/>
      <c r="B176" s="431" t="s">
        <v>1531</v>
      </c>
      <c r="C176" s="384">
        <v>0</v>
      </c>
      <c r="D176" s="384">
        <v>16520.735273727085</v>
      </c>
      <c r="E176" s="384">
        <v>16520.735273727085</v>
      </c>
    </row>
    <row r="177" spans="1:5">
      <c r="A177" s="515"/>
      <c r="B177" s="431" t="s">
        <v>1532</v>
      </c>
      <c r="C177" s="384">
        <v>0</v>
      </c>
      <c r="D177" s="384">
        <v>48881.709999999992</v>
      </c>
      <c r="E177" s="384">
        <v>48881.709999999992</v>
      </c>
    </row>
    <row r="178" spans="1:5">
      <c r="A178" s="515"/>
      <c r="B178" s="431" t="s">
        <v>1477</v>
      </c>
      <c r="C178" s="384">
        <v>323796.48652797425</v>
      </c>
      <c r="D178" s="384">
        <v>0</v>
      </c>
      <c r="E178" s="384">
        <v>323796.48652797425</v>
      </c>
    </row>
    <row r="179" spans="1:5">
      <c r="A179" s="20" t="s">
        <v>96</v>
      </c>
      <c r="B179" s="432"/>
      <c r="C179" s="22">
        <v>323796.48652797425</v>
      </c>
      <c r="D179" s="22">
        <v>176331.3252737271</v>
      </c>
      <c r="E179" s="22">
        <v>500127.81180170132</v>
      </c>
    </row>
    <row r="180" spans="1:5">
      <c r="A180" s="428" t="s">
        <v>97</v>
      </c>
      <c r="B180" s="431" t="s">
        <v>1477</v>
      </c>
      <c r="C180" s="384">
        <v>524821.01809398457</v>
      </c>
      <c r="D180" s="384">
        <v>0</v>
      </c>
      <c r="E180" s="384">
        <v>524821.01809398457</v>
      </c>
    </row>
    <row r="181" spans="1:5">
      <c r="A181" s="20" t="s">
        <v>106</v>
      </c>
      <c r="B181" s="432"/>
      <c r="C181" s="22">
        <v>524821.01809398457</v>
      </c>
      <c r="D181" s="22">
        <v>0</v>
      </c>
      <c r="E181" s="22">
        <v>524821.01809398457</v>
      </c>
    </row>
    <row r="182" spans="1:5">
      <c r="A182" s="517" t="s">
        <v>107</v>
      </c>
      <c r="B182" s="431" t="s">
        <v>1215</v>
      </c>
      <c r="C182" s="384">
        <v>0</v>
      </c>
      <c r="D182" s="384">
        <v>308122.95736980333</v>
      </c>
      <c r="E182" s="384">
        <v>308122.95736980333</v>
      </c>
    </row>
    <row r="183" spans="1:5">
      <c r="A183" s="519"/>
      <c r="B183" s="431" t="s">
        <v>1477</v>
      </c>
      <c r="C183" s="384">
        <v>180608.86000000002</v>
      </c>
      <c r="D183" s="384">
        <v>0</v>
      </c>
      <c r="E183" s="384">
        <v>180608.86000000002</v>
      </c>
    </row>
    <row r="184" spans="1:5">
      <c r="A184" s="20" t="s">
        <v>112</v>
      </c>
      <c r="B184" s="432"/>
      <c r="C184" s="22">
        <v>180608.86000000002</v>
      </c>
      <c r="D184" s="22">
        <v>308122.95736980333</v>
      </c>
      <c r="E184" s="22">
        <v>488731.81736980332</v>
      </c>
    </row>
    <row r="185" spans="1:5">
      <c r="A185" s="517" t="s">
        <v>113</v>
      </c>
      <c r="B185" s="431" t="s">
        <v>1156</v>
      </c>
      <c r="C185" s="384">
        <v>0</v>
      </c>
      <c r="D185" s="384">
        <v>330963.34642042016</v>
      </c>
      <c r="E185" s="384">
        <v>330963.34642042016</v>
      </c>
    </row>
    <row r="186" spans="1:5">
      <c r="A186" s="518"/>
      <c r="B186" s="431" t="s">
        <v>1518</v>
      </c>
      <c r="C186" s="384">
        <v>0</v>
      </c>
      <c r="D186" s="384">
        <v>144982.5</v>
      </c>
      <c r="E186" s="384">
        <v>144982.5</v>
      </c>
    </row>
    <row r="187" spans="1:5">
      <c r="A187" s="518"/>
      <c r="B187" s="431" t="s">
        <v>1489</v>
      </c>
      <c r="C187" s="384">
        <v>0</v>
      </c>
      <c r="D187" s="384">
        <v>93365.557265320473</v>
      </c>
      <c r="E187" s="384">
        <v>93365.557265320473</v>
      </c>
    </row>
    <row r="188" spans="1:5">
      <c r="A188" s="519"/>
      <c r="B188" s="431" t="s">
        <v>1477</v>
      </c>
      <c r="C188" s="384">
        <v>817185.35581440385</v>
      </c>
      <c r="D188" s="384">
        <v>0</v>
      </c>
      <c r="E188" s="384">
        <v>817185.35581440385</v>
      </c>
    </row>
    <row r="189" spans="1:5">
      <c r="A189" s="20" t="s">
        <v>133</v>
      </c>
      <c r="B189" s="432"/>
      <c r="C189" s="22">
        <v>817185.35581440385</v>
      </c>
      <c r="D189" s="22">
        <v>569311.40368574066</v>
      </c>
      <c r="E189" s="22">
        <v>1386496.7595001445</v>
      </c>
    </row>
    <row r="190" spans="1:5">
      <c r="A190" s="428"/>
      <c r="B190" s="431" t="s">
        <v>1520</v>
      </c>
      <c r="C190" s="384">
        <v>0</v>
      </c>
      <c r="D190" s="384">
        <v>81482.02</v>
      </c>
      <c r="E190" s="384">
        <v>81482.02</v>
      </c>
    </row>
    <row r="191" spans="1:5">
      <c r="A191" s="428"/>
      <c r="B191" s="431" t="s">
        <v>1477</v>
      </c>
      <c r="C191" s="384">
        <v>116428.655981399</v>
      </c>
      <c r="D191" s="384"/>
      <c r="E191" s="384">
        <v>116428.655981399</v>
      </c>
    </row>
    <row r="192" spans="1:5">
      <c r="A192" s="20" t="s">
        <v>146</v>
      </c>
      <c r="B192" s="432"/>
      <c r="C192" s="22">
        <v>116428.655981399</v>
      </c>
      <c r="D192" s="22">
        <v>81482.02</v>
      </c>
      <c r="E192" s="22">
        <v>197910.67598139899</v>
      </c>
    </row>
    <row r="193" spans="1:12">
      <c r="A193" s="515" t="s">
        <v>147</v>
      </c>
      <c r="B193" s="431" t="s">
        <v>1521</v>
      </c>
      <c r="C193" s="384">
        <v>0</v>
      </c>
      <c r="D193" s="384">
        <v>487802.60128314584</v>
      </c>
      <c r="E193" s="384">
        <v>487802.60128314584</v>
      </c>
    </row>
    <row r="194" spans="1:12">
      <c r="A194" s="515"/>
      <c r="B194" s="431" t="s">
        <v>1101</v>
      </c>
      <c r="C194" s="384">
        <v>0</v>
      </c>
      <c r="D194" s="384">
        <v>80669.682777335081</v>
      </c>
      <c r="E194" s="384">
        <v>80669.682777335081</v>
      </c>
    </row>
    <row r="195" spans="1:12">
      <c r="A195" s="515"/>
      <c r="B195" s="431" t="s">
        <v>1477</v>
      </c>
      <c r="C195" s="384">
        <v>237285.46685140082</v>
      </c>
      <c r="D195" s="384">
        <v>0</v>
      </c>
      <c r="E195" s="384">
        <v>237285.46685140082</v>
      </c>
    </row>
    <row r="196" spans="1:12">
      <c r="A196" s="20" t="s">
        <v>165</v>
      </c>
      <c r="B196" s="432"/>
      <c r="C196" s="22">
        <v>237285.46685140082</v>
      </c>
      <c r="D196" s="22">
        <v>568472.28406048089</v>
      </c>
      <c r="E196" s="22">
        <v>805757.75091188168</v>
      </c>
    </row>
    <row r="197" spans="1:12">
      <c r="A197" s="515" t="s">
        <v>166</v>
      </c>
      <c r="B197" s="431" t="s">
        <v>1493</v>
      </c>
      <c r="C197" s="384">
        <v>0</v>
      </c>
      <c r="D197" s="384">
        <v>69317.239999999991</v>
      </c>
      <c r="E197" s="384">
        <v>69317.239999999991</v>
      </c>
    </row>
    <row r="198" spans="1:12">
      <c r="A198" s="515"/>
      <c r="B198" s="431" t="s">
        <v>1477</v>
      </c>
      <c r="C198" s="384">
        <v>414239.5195325868</v>
      </c>
      <c r="D198" s="384">
        <v>0</v>
      </c>
      <c r="E198" s="384">
        <v>414239.5195325868</v>
      </c>
    </row>
    <row r="199" spans="1:12">
      <c r="A199" s="20" t="s">
        <v>175</v>
      </c>
      <c r="B199" s="432"/>
      <c r="C199" s="29">
        <v>414239.5195325868</v>
      </c>
      <c r="D199" s="29">
        <v>69317.239999999991</v>
      </c>
      <c r="E199" s="29">
        <v>483556.75953258679</v>
      </c>
    </row>
    <row r="200" spans="1:12">
      <c r="A200" s="517" t="s">
        <v>176</v>
      </c>
      <c r="B200" s="431" t="s">
        <v>1485</v>
      </c>
      <c r="C200" s="384">
        <v>0</v>
      </c>
      <c r="D200" s="384">
        <v>77838.064554615572</v>
      </c>
      <c r="E200" s="384">
        <v>77838.064554615572</v>
      </c>
    </row>
    <row r="201" spans="1:12">
      <c r="A201" s="519"/>
      <c r="B201" s="431" t="s">
        <v>1477</v>
      </c>
      <c r="C201" s="384">
        <v>67521.533302200842</v>
      </c>
      <c r="D201" s="384">
        <v>0</v>
      </c>
      <c r="E201" s="384">
        <v>67521.533302200842</v>
      </c>
    </row>
    <row r="202" spans="1:12">
      <c r="A202" s="20" t="s">
        <v>184</v>
      </c>
      <c r="B202" s="432"/>
      <c r="C202" s="22">
        <v>67521.533302200842</v>
      </c>
      <c r="D202" s="22">
        <v>77838.064554615572</v>
      </c>
      <c r="E202" s="22">
        <v>145359.59785681643</v>
      </c>
    </row>
    <row r="203" spans="1:12">
      <c r="A203" s="579" t="s">
        <v>185</v>
      </c>
      <c r="B203" s="431" t="s">
        <v>1494</v>
      </c>
      <c r="C203" s="384">
        <v>0</v>
      </c>
      <c r="D203" s="384">
        <v>46994.73000000001</v>
      </c>
      <c r="E203" s="384">
        <v>46994.73000000001</v>
      </c>
      <c r="F203" s="382"/>
      <c r="G203" s="382"/>
      <c r="H203" s="382"/>
      <c r="I203" s="382"/>
      <c r="J203" s="382"/>
      <c r="K203" s="382"/>
      <c r="L203" s="382"/>
    </row>
    <row r="204" spans="1:12">
      <c r="A204" s="579"/>
      <c r="B204" s="431" t="s">
        <v>1103</v>
      </c>
      <c r="C204" s="384">
        <v>0</v>
      </c>
      <c r="D204" s="384">
        <v>83985.739999999991</v>
      </c>
      <c r="E204" s="384">
        <v>83985.739999999991</v>
      </c>
      <c r="F204" s="382"/>
      <c r="G204" s="382"/>
      <c r="H204" s="382"/>
      <c r="I204" s="382"/>
      <c r="J204" s="382"/>
      <c r="K204" s="382"/>
      <c r="L204" s="382"/>
    </row>
    <row r="205" spans="1:12">
      <c r="A205" s="579"/>
      <c r="B205" s="431" t="s">
        <v>1101</v>
      </c>
      <c r="C205" s="384">
        <v>0</v>
      </c>
      <c r="D205" s="384">
        <v>325901.62077013298</v>
      </c>
      <c r="E205" s="384">
        <f>D205</f>
        <v>325901.62077013298</v>
      </c>
    </row>
    <row r="206" spans="1:12">
      <c r="A206" s="579"/>
      <c r="B206" s="431" t="s">
        <v>1496</v>
      </c>
      <c r="C206" s="384">
        <v>0</v>
      </c>
      <c r="D206" s="384">
        <v>143305.77430455489</v>
      </c>
      <c r="E206" s="384">
        <v>143305.77430455489</v>
      </c>
    </row>
    <row r="207" spans="1:12">
      <c r="A207" s="579"/>
      <c r="B207" s="431" t="s">
        <v>1477</v>
      </c>
      <c r="C207" s="384">
        <v>97804.609620332543</v>
      </c>
      <c r="D207" s="384">
        <v>0</v>
      </c>
      <c r="E207" s="384">
        <f>C207</f>
        <v>97804.609620332543</v>
      </c>
    </row>
    <row r="208" spans="1:12">
      <c r="A208" s="20" t="s">
        <v>201</v>
      </c>
      <c r="B208" s="432"/>
      <c r="C208" s="22">
        <f>SUM(C203:C207)</f>
        <v>97804.609620332543</v>
      </c>
      <c r="D208" s="22">
        <f>SUM(D203:D207)</f>
        <v>600187.86507468787</v>
      </c>
      <c r="E208" s="22">
        <v>713783.03469502099</v>
      </c>
    </row>
    <row r="209" spans="1:5">
      <c r="A209" s="515" t="s">
        <v>202</v>
      </c>
      <c r="B209" s="431" t="s">
        <v>202</v>
      </c>
      <c r="C209" s="384">
        <v>0</v>
      </c>
      <c r="D209" s="384">
        <v>480219.16384776554</v>
      </c>
      <c r="E209" s="384">
        <v>480219.16384776554</v>
      </c>
    </row>
    <row r="210" spans="1:5">
      <c r="A210" s="515"/>
      <c r="B210" s="431" t="s">
        <v>1477</v>
      </c>
      <c r="C210" s="384">
        <v>610089.06418753241</v>
      </c>
      <c r="D210" s="384">
        <v>0</v>
      </c>
      <c r="E210" s="384">
        <v>610089.06418753241</v>
      </c>
    </row>
    <row r="211" spans="1:5">
      <c r="A211" s="20" t="s">
        <v>207</v>
      </c>
      <c r="B211" s="432"/>
      <c r="C211" s="22">
        <v>610089.06418753241</v>
      </c>
      <c r="D211" s="22">
        <v>480219.16384776554</v>
      </c>
      <c r="E211" s="22">
        <v>1090308.2280352977</v>
      </c>
    </row>
    <row r="212" spans="1:5">
      <c r="A212" s="515" t="s">
        <v>208</v>
      </c>
      <c r="B212" s="431" t="s">
        <v>208</v>
      </c>
      <c r="C212" s="384">
        <v>0</v>
      </c>
      <c r="D212" s="384">
        <v>458018.53514317726</v>
      </c>
      <c r="E212" s="384">
        <v>458018.53514317726</v>
      </c>
    </row>
    <row r="213" spans="1:5">
      <c r="A213" s="515"/>
      <c r="B213" s="431" t="s">
        <v>1477</v>
      </c>
      <c r="C213" s="384">
        <v>1166496.9019207805</v>
      </c>
      <c r="D213" s="384">
        <v>0</v>
      </c>
      <c r="E213" s="384">
        <v>1166496.9019207805</v>
      </c>
    </row>
    <row r="214" spans="1:5">
      <c r="A214" s="20" t="s">
        <v>214</v>
      </c>
      <c r="B214" s="432"/>
      <c r="C214" s="22">
        <v>1166496.9019207805</v>
      </c>
      <c r="D214" s="22">
        <v>458018.53514317726</v>
      </c>
      <c r="E214" s="22">
        <v>1624515.4370639578</v>
      </c>
    </row>
    <row r="215" spans="1:5">
      <c r="A215" s="515" t="s">
        <v>215</v>
      </c>
      <c r="B215" s="431" t="s">
        <v>1499</v>
      </c>
      <c r="C215" s="384">
        <v>0</v>
      </c>
      <c r="D215" s="384">
        <v>813554.2126757435</v>
      </c>
      <c r="E215" s="384">
        <v>813554.2126757435</v>
      </c>
    </row>
    <row r="216" spans="1:5">
      <c r="A216" s="515"/>
      <c r="B216" s="431" t="s">
        <v>215</v>
      </c>
      <c r="C216" s="384">
        <v>0</v>
      </c>
      <c r="D216" s="384">
        <v>369543.69460441475</v>
      </c>
      <c r="E216" s="384">
        <v>369543.69460441475</v>
      </c>
    </row>
    <row r="217" spans="1:5">
      <c r="A217" s="515"/>
      <c r="B217" s="431" t="s">
        <v>1477</v>
      </c>
      <c r="C217" s="384">
        <v>37442.659999999996</v>
      </c>
      <c r="D217" s="384">
        <v>0</v>
      </c>
      <c r="E217" s="384">
        <v>37442.659999999996</v>
      </c>
    </row>
    <row r="218" spans="1:5">
      <c r="A218" s="20" t="s">
        <v>222</v>
      </c>
      <c r="B218" s="432"/>
      <c r="C218" s="22">
        <v>37442.659999999996</v>
      </c>
      <c r="D218" s="22">
        <v>1183097.9072801583</v>
      </c>
      <c r="E218" s="22">
        <v>1220540.5672801584</v>
      </c>
    </row>
    <row r="219" spans="1:5">
      <c r="A219" s="428" t="s">
        <v>223</v>
      </c>
      <c r="B219" s="431" t="s">
        <v>1477</v>
      </c>
      <c r="C219" s="384">
        <v>218039.62675632883</v>
      </c>
      <c r="D219" s="384">
        <v>0</v>
      </c>
      <c r="E219" s="384">
        <v>218039.62675632883</v>
      </c>
    </row>
    <row r="220" spans="1:5">
      <c r="A220" s="20" t="s">
        <v>228</v>
      </c>
      <c r="B220" s="432"/>
      <c r="C220" s="22">
        <v>218039.62675632883</v>
      </c>
      <c r="D220" s="22">
        <v>0</v>
      </c>
      <c r="E220" s="22">
        <v>218039.62675632883</v>
      </c>
    </row>
    <row r="221" spans="1:5">
      <c r="A221" s="515" t="s">
        <v>229</v>
      </c>
      <c r="B221" s="431" t="s">
        <v>1500</v>
      </c>
      <c r="C221" s="384">
        <v>0</v>
      </c>
      <c r="D221" s="384">
        <v>70436.200000000012</v>
      </c>
      <c r="E221" s="384">
        <v>70436.200000000012</v>
      </c>
    </row>
    <row r="222" spans="1:5">
      <c r="A222" s="515"/>
      <c r="B222" s="431" t="s">
        <v>1284</v>
      </c>
      <c r="C222" s="384">
        <v>0</v>
      </c>
      <c r="D222" s="384">
        <v>34910.458161284623</v>
      </c>
      <c r="E222" s="384">
        <v>34910.458161284623</v>
      </c>
    </row>
    <row r="223" spans="1:5">
      <c r="A223" s="515"/>
      <c r="B223" s="431" t="s">
        <v>229</v>
      </c>
      <c r="C223" s="384">
        <v>0</v>
      </c>
      <c r="D223" s="384">
        <v>1723342.6344657713</v>
      </c>
      <c r="E223" s="384">
        <v>1723342.6344657713</v>
      </c>
    </row>
    <row r="224" spans="1:5">
      <c r="A224" s="515"/>
      <c r="B224" s="431" t="s">
        <v>1477</v>
      </c>
      <c r="C224" s="384">
        <v>187943.81668628647</v>
      </c>
      <c r="D224" s="384">
        <v>0</v>
      </c>
      <c r="E224" s="384">
        <v>187943.81668628647</v>
      </c>
    </row>
    <row r="225" spans="1:5">
      <c r="A225" s="20" t="s">
        <v>234</v>
      </c>
      <c r="B225" s="432"/>
      <c r="C225" s="22">
        <v>187943.81668628647</v>
      </c>
      <c r="D225" s="22">
        <v>1828689.2926270559</v>
      </c>
      <c r="E225" s="22">
        <v>2016633.1093133423</v>
      </c>
    </row>
    <row r="226" spans="1:5">
      <c r="A226" s="517" t="s">
        <v>235</v>
      </c>
      <c r="B226" s="431" t="s">
        <v>1301</v>
      </c>
      <c r="C226" s="384">
        <v>0</v>
      </c>
      <c r="D226" s="384">
        <v>50777.09</v>
      </c>
      <c r="E226" s="384">
        <v>50777.09</v>
      </c>
    </row>
    <row r="227" spans="1:5">
      <c r="A227" s="518"/>
      <c r="B227" s="431" t="s">
        <v>1523</v>
      </c>
      <c r="C227" s="384">
        <v>0</v>
      </c>
      <c r="D227" s="384">
        <v>3374.21</v>
      </c>
      <c r="E227" s="384">
        <v>3374.21</v>
      </c>
    </row>
    <row r="228" spans="1:5">
      <c r="A228" s="518"/>
      <c r="B228" s="431" t="s">
        <v>1503</v>
      </c>
      <c r="C228" s="384">
        <v>0</v>
      </c>
      <c r="D228" s="384">
        <v>202587.39729278762</v>
      </c>
      <c r="E228" s="384">
        <v>202587.39729278762</v>
      </c>
    </row>
    <row r="229" spans="1:5">
      <c r="A229" s="519"/>
      <c r="B229" s="431" t="s">
        <v>1477</v>
      </c>
      <c r="C229" s="384">
        <v>287645.15277778497</v>
      </c>
      <c r="D229" s="384">
        <v>0</v>
      </c>
      <c r="E229" s="384">
        <v>287645.15277778497</v>
      </c>
    </row>
    <row r="230" spans="1:5">
      <c r="A230" s="20" t="s">
        <v>249</v>
      </c>
      <c r="B230" s="432"/>
      <c r="C230" s="22">
        <v>287645.15277778497</v>
      </c>
      <c r="D230" s="22">
        <v>256738.6972927876</v>
      </c>
      <c r="E230" s="22">
        <v>544383.85007057257</v>
      </c>
    </row>
    <row r="231" spans="1:5">
      <c r="A231" s="427" t="s">
        <v>250</v>
      </c>
      <c r="B231" s="431" t="s">
        <v>1477</v>
      </c>
      <c r="C231" s="384">
        <v>285129.28746516595</v>
      </c>
      <c r="D231" s="384">
        <v>0</v>
      </c>
      <c r="E231" s="384">
        <v>285129.28746516595</v>
      </c>
    </row>
    <row r="232" spans="1:5">
      <c r="A232" s="20" t="s">
        <v>265</v>
      </c>
      <c r="B232" s="432"/>
      <c r="C232" s="22">
        <v>285129.28746516595</v>
      </c>
      <c r="D232" s="22">
        <v>0</v>
      </c>
      <c r="E232" s="22">
        <v>285129.28746516595</v>
      </c>
    </row>
    <row r="233" spans="1:5">
      <c r="A233" s="515" t="s">
        <v>266</v>
      </c>
      <c r="B233" s="431" t="s">
        <v>229</v>
      </c>
      <c r="C233" s="384">
        <v>0</v>
      </c>
      <c r="D233" s="384">
        <v>17731.896426132233</v>
      </c>
      <c r="E233" s="384">
        <v>17731.896426132233</v>
      </c>
    </row>
    <row r="234" spans="1:5">
      <c r="A234" s="515"/>
      <c r="B234" s="431" t="s">
        <v>1477</v>
      </c>
      <c r="C234" s="384">
        <v>304371.7990940701</v>
      </c>
      <c r="D234" s="384">
        <v>0</v>
      </c>
      <c r="E234" s="384">
        <v>304371.7990940701</v>
      </c>
    </row>
    <row r="235" spans="1:5">
      <c r="A235" s="20" t="s">
        <v>272</v>
      </c>
      <c r="B235" s="432"/>
      <c r="C235" s="22">
        <v>304371.7990940701</v>
      </c>
      <c r="D235" s="22">
        <v>17731.896426132233</v>
      </c>
      <c r="E235" s="22">
        <v>322103.69552020234</v>
      </c>
    </row>
    <row r="236" spans="1:5">
      <c r="A236" s="515" t="s">
        <v>273</v>
      </c>
      <c r="B236" s="431" t="s">
        <v>1507</v>
      </c>
      <c r="C236" s="384">
        <v>0</v>
      </c>
      <c r="D236" s="384">
        <v>58649.61</v>
      </c>
      <c r="E236" s="384">
        <v>58649.61</v>
      </c>
    </row>
    <row r="237" spans="1:5">
      <c r="A237" s="515"/>
      <c r="B237" s="431" t="s">
        <v>1509</v>
      </c>
      <c r="C237" s="384">
        <v>0</v>
      </c>
      <c r="D237" s="384">
        <v>31404.080000000009</v>
      </c>
      <c r="E237" s="384">
        <v>31404.080000000009</v>
      </c>
    </row>
    <row r="238" spans="1:5">
      <c r="A238" s="515"/>
      <c r="B238" s="431" t="s">
        <v>1508</v>
      </c>
      <c r="C238" s="384">
        <v>0</v>
      </c>
      <c r="D238" s="384">
        <v>42016.789999999994</v>
      </c>
      <c r="E238" s="384">
        <v>42016.789999999994</v>
      </c>
    </row>
    <row r="239" spans="1:5">
      <c r="A239" s="515"/>
      <c r="B239" s="431" t="s">
        <v>1477</v>
      </c>
      <c r="C239" s="384">
        <v>268322.28420715826</v>
      </c>
      <c r="D239" s="384">
        <v>0</v>
      </c>
      <c r="E239" s="384">
        <v>268322.28420715826</v>
      </c>
    </row>
    <row r="240" spans="1:5">
      <c r="A240" s="20" t="s">
        <v>276</v>
      </c>
      <c r="B240" s="432"/>
      <c r="C240" s="22">
        <v>268322.28420715826</v>
      </c>
      <c r="D240" s="22">
        <v>132070.47999999998</v>
      </c>
      <c r="E240" s="22">
        <v>400392.76420715824</v>
      </c>
    </row>
    <row r="241" spans="1:5">
      <c r="A241" s="515" t="s">
        <v>277</v>
      </c>
      <c r="B241" s="431" t="s">
        <v>1524</v>
      </c>
      <c r="C241" s="384">
        <v>0</v>
      </c>
      <c r="D241" s="384">
        <v>21543.75</v>
      </c>
      <c r="E241" s="384">
        <v>21543.75</v>
      </c>
    </row>
    <row r="242" spans="1:5">
      <c r="A242" s="515"/>
      <c r="B242" s="431" t="s">
        <v>277</v>
      </c>
      <c r="C242" s="384">
        <v>0</v>
      </c>
      <c r="D242" s="384">
        <v>134421.98736320686</v>
      </c>
      <c r="E242" s="384">
        <v>134421.98736320686</v>
      </c>
    </row>
    <row r="243" spans="1:5">
      <c r="A243" s="515"/>
      <c r="B243" s="431" t="s">
        <v>1477</v>
      </c>
      <c r="C243" s="384">
        <v>504219.09637704934</v>
      </c>
      <c r="D243" s="384">
        <v>0</v>
      </c>
      <c r="E243" s="384">
        <v>504219.09637704934</v>
      </c>
    </row>
    <row r="244" spans="1:5">
      <c r="A244" s="20" t="s">
        <v>293</v>
      </c>
      <c r="B244" s="432"/>
      <c r="C244" s="22">
        <v>504219.09637704934</v>
      </c>
      <c r="D244" s="22">
        <v>155965.73736320686</v>
      </c>
      <c r="E244" s="22">
        <v>660184.83374025626</v>
      </c>
    </row>
    <row r="245" spans="1:5">
      <c r="A245" s="515" t="s">
        <v>294</v>
      </c>
      <c r="B245" s="431" t="s">
        <v>1499</v>
      </c>
      <c r="C245" s="384">
        <v>0</v>
      </c>
      <c r="D245" s="384">
        <v>14506</v>
      </c>
      <c r="E245" s="384">
        <v>14506</v>
      </c>
    </row>
    <row r="246" spans="1:5">
      <c r="A246" s="515"/>
      <c r="B246" s="431" t="s">
        <v>147</v>
      </c>
      <c r="C246" s="384">
        <v>0</v>
      </c>
      <c r="D246" s="384">
        <v>4995.8</v>
      </c>
      <c r="E246" s="384">
        <v>4995.8</v>
      </c>
    </row>
    <row r="247" spans="1:5">
      <c r="A247" s="515"/>
      <c r="B247" s="431" t="s">
        <v>1511</v>
      </c>
      <c r="C247" s="384">
        <v>0</v>
      </c>
      <c r="D247" s="384">
        <v>181092.78000000003</v>
      </c>
      <c r="E247" s="384">
        <v>181092.78000000003</v>
      </c>
    </row>
    <row r="248" spans="1:5">
      <c r="A248" s="515"/>
      <c r="B248" s="431" t="s">
        <v>1512</v>
      </c>
      <c r="C248" s="384">
        <v>0</v>
      </c>
      <c r="D248" s="384">
        <v>88913.203541620023</v>
      </c>
      <c r="E248" s="384">
        <v>88913.203541620023</v>
      </c>
    </row>
    <row r="249" spans="1:5">
      <c r="A249" s="515"/>
      <c r="B249" s="431" t="s">
        <v>1526</v>
      </c>
      <c r="C249" s="384">
        <v>0</v>
      </c>
      <c r="D249" s="384">
        <v>52090.470346324204</v>
      </c>
      <c r="E249" s="384">
        <v>52090.470346324204</v>
      </c>
    </row>
    <row r="250" spans="1:5">
      <c r="A250" s="515"/>
      <c r="B250" s="431" t="s">
        <v>294</v>
      </c>
      <c r="C250" s="384">
        <v>0</v>
      </c>
      <c r="D250" s="384">
        <v>105444.90093077005</v>
      </c>
      <c r="E250" s="384">
        <v>105444.90093077005</v>
      </c>
    </row>
    <row r="251" spans="1:5">
      <c r="A251" s="515"/>
      <c r="B251" s="431" t="s">
        <v>1477</v>
      </c>
      <c r="C251" s="384">
        <v>106156.58</v>
      </c>
      <c r="D251" s="384">
        <v>0</v>
      </c>
      <c r="E251" s="384">
        <f>C251</f>
        <v>106156.58</v>
      </c>
    </row>
    <row r="252" spans="1:5">
      <c r="A252" s="20" t="s">
        <v>308</v>
      </c>
      <c r="B252" s="432"/>
      <c r="C252" s="22">
        <f>C251</f>
        <v>106156.58</v>
      </c>
      <c r="D252" s="22">
        <v>447043.15481871425</v>
      </c>
      <c r="E252" s="22">
        <f>SUM(E245:E251)</f>
        <v>553199.73481871421</v>
      </c>
    </row>
    <row r="253" spans="1:5">
      <c r="A253" s="428" t="s">
        <v>1513</v>
      </c>
      <c r="B253" s="431" t="s">
        <v>1477</v>
      </c>
      <c r="C253" s="384">
        <v>132058.48941114309</v>
      </c>
      <c r="D253" s="384">
        <v>0</v>
      </c>
      <c r="E253" s="384">
        <v>132058.48941114309</v>
      </c>
    </row>
    <row r="254" spans="1:5">
      <c r="A254" s="20" t="s">
        <v>1528</v>
      </c>
      <c r="B254" s="432"/>
      <c r="C254" s="22">
        <v>132058.48941114309</v>
      </c>
      <c r="D254" s="22">
        <v>0</v>
      </c>
      <c r="E254" s="22">
        <v>132058.48941114309</v>
      </c>
    </row>
    <row r="255" spans="1:5">
      <c r="A255" s="428" t="s">
        <v>322</v>
      </c>
      <c r="B255" s="431" t="s">
        <v>322</v>
      </c>
      <c r="C255" s="384">
        <v>0</v>
      </c>
      <c r="D255" s="384">
        <v>2035881.9523984403</v>
      </c>
      <c r="E255" s="384">
        <v>2035881.9523984403</v>
      </c>
    </row>
    <row r="256" spans="1:5">
      <c r="A256" s="20" t="s">
        <v>340</v>
      </c>
      <c r="B256" s="432"/>
      <c r="C256" s="22">
        <v>0</v>
      </c>
      <c r="D256" s="22">
        <v>2035881.9523984403</v>
      </c>
      <c r="E256" s="22">
        <v>2035881.9523984403</v>
      </c>
    </row>
    <row r="257" spans="1:5">
      <c r="A257" s="429" t="s">
        <v>341</v>
      </c>
      <c r="B257" s="433"/>
      <c r="C257" s="385">
        <v>7471853.4338384457</v>
      </c>
      <c r="D257" s="385">
        <v>11057408.106161557</v>
      </c>
      <c r="E257" s="385">
        <v>18529261.759999998</v>
      </c>
    </row>
  </sheetData>
  <mergeCells count="61">
    <mergeCell ref="A245:A251"/>
    <mergeCell ref="A215:A217"/>
    <mergeCell ref="A221:A224"/>
    <mergeCell ref="A226:A229"/>
    <mergeCell ref="A233:A234"/>
    <mergeCell ref="A236:A239"/>
    <mergeCell ref="A241:A243"/>
    <mergeCell ref="A212:A213"/>
    <mergeCell ref="A155:A159"/>
    <mergeCell ref="A161:A165"/>
    <mergeCell ref="A169:A172"/>
    <mergeCell ref="A174:A178"/>
    <mergeCell ref="A182:A183"/>
    <mergeCell ref="A185:A188"/>
    <mergeCell ref="A193:A195"/>
    <mergeCell ref="A197:A198"/>
    <mergeCell ref="A200:A201"/>
    <mergeCell ref="A203:A207"/>
    <mergeCell ref="A209:A210"/>
    <mergeCell ref="A150:A153"/>
    <mergeCell ref="A116:B116"/>
    <mergeCell ref="A117:A120"/>
    <mergeCell ref="A121:B121"/>
    <mergeCell ref="A122:A127"/>
    <mergeCell ref="A128:B128"/>
    <mergeCell ref="A129:A136"/>
    <mergeCell ref="A137:B137"/>
    <mergeCell ref="A139:B139"/>
    <mergeCell ref="A141:B141"/>
    <mergeCell ref="A143:B143"/>
    <mergeCell ref="A145:E145"/>
    <mergeCell ref="A111:A115"/>
    <mergeCell ref="A86:B86"/>
    <mergeCell ref="A87:A89"/>
    <mergeCell ref="A90:B90"/>
    <mergeCell ref="A91:A92"/>
    <mergeCell ref="A93:B93"/>
    <mergeCell ref="A94:A98"/>
    <mergeCell ref="A99:B99"/>
    <mergeCell ref="A100:A104"/>
    <mergeCell ref="A105:B105"/>
    <mergeCell ref="A106:A109"/>
    <mergeCell ref="A110:B110"/>
    <mergeCell ref="A83:A85"/>
    <mergeCell ref="A32:A35"/>
    <mergeCell ref="A37:A41"/>
    <mergeCell ref="A45:A46"/>
    <mergeCell ref="A48:A54"/>
    <mergeCell ref="A56:A58"/>
    <mergeCell ref="A60:A64"/>
    <mergeCell ref="A66:A67"/>
    <mergeCell ref="A69:A72"/>
    <mergeCell ref="A74:A78"/>
    <mergeCell ref="A80:A81"/>
    <mergeCell ref="A82:B82"/>
    <mergeCell ref="A28:A30"/>
    <mergeCell ref="A2:E2"/>
    <mergeCell ref="A6:A8"/>
    <mergeCell ref="A10:A13"/>
    <mergeCell ref="A15:A20"/>
    <mergeCell ref="A22:A26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2:J624"/>
  <sheetViews>
    <sheetView topLeftCell="A90" workbookViewId="0">
      <selection activeCell="D105" sqref="D105:H105"/>
    </sheetView>
  </sheetViews>
  <sheetFormatPr defaultRowHeight="12.75"/>
  <cols>
    <col min="1" max="1" width="27.7109375" style="129" customWidth="1"/>
    <col min="2" max="2" width="12.28515625" style="129" customWidth="1"/>
    <col min="3" max="3" width="15.140625" style="129" customWidth="1"/>
    <col min="4" max="4" width="22.85546875" style="129" customWidth="1"/>
    <col min="5" max="5" width="31.140625" style="150" bestFit="1" customWidth="1"/>
    <col min="6" max="6" width="11.140625" style="243" customWidth="1"/>
    <col min="7" max="7" width="14.28515625" style="244" customWidth="1"/>
    <col min="8" max="8" width="12.42578125" style="150" customWidth="1"/>
    <col min="9" max="9" width="11.28515625" style="129" bestFit="1" customWidth="1"/>
    <col min="10" max="10" width="10.28515625" style="129" bestFit="1" customWidth="1"/>
    <col min="11" max="256" width="9.140625" style="129"/>
    <col min="257" max="257" width="27.7109375" style="129" customWidth="1"/>
    <col min="258" max="258" width="12.28515625" style="129" customWidth="1"/>
    <col min="259" max="259" width="15.140625" style="129" customWidth="1"/>
    <col min="260" max="260" width="22.85546875" style="129" customWidth="1"/>
    <col min="261" max="261" width="31.140625" style="129" bestFit="1" customWidth="1"/>
    <col min="262" max="262" width="11.140625" style="129" customWidth="1"/>
    <col min="263" max="263" width="14.28515625" style="129" customWidth="1"/>
    <col min="264" max="264" width="12.42578125" style="129" customWidth="1"/>
    <col min="265" max="265" width="11.28515625" style="129" bestFit="1" customWidth="1"/>
    <col min="266" max="512" width="9.140625" style="129"/>
    <col min="513" max="513" width="27.7109375" style="129" customWidth="1"/>
    <col min="514" max="514" width="12.28515625" style="129" customWidth="1"/>
    <col min="515" max="515" width="15.140625" style="129" customWidth="1"/>
    <col min="516" max="516" width="22.85546875" style="129" customWidth="1"/>
    <col min="517" max="517" width="31.140625" style="129" bestFit="1" customWidth="1"/>
    <col min="518" max="518" width="11.140625" style="129" customWidth="1"/>
    <col min="519" max="519" width="14.28515625" style="129" customWidth="1"/>
    <col min="520" max="520" width="12.42578125" style="129" customWidth="1"/>
    <col min="521" max="521" width="11.28515625" style="129" bestFit="1" customWidth="1"/>
    <col min="522" max="768" width="9.140625" style="129"/>
    <col min="769" max="769" width="27.7109375" style="129" customWidth="1"/>
    <col min="770" max="770" width="12.28515625" style="129" customWidth="1"/>
    <col min="771" max="771" width="15.140625" style="129" customWidth="1"/>
    <col min="772" max="772" width="22.85546875" style="129" customWidth="1"/>
    <col min="773" max="773" width="31.140625" style="129" bestFit="1" customWidth="1"/>
    <col min="774" max="774" width="11.140625" style="129" customWidth="1"/>
    <col min="775" max="775" width="14.28515625" style="129" customWidth="1"/>
    <col min="776" max="776" width="12.42578125" style="129" customWidth="1"/>
    <col min="777" max="777" width="11.28515625" style="129" bestFit="1" customWidth="1"/>
    <col min="778" max="1024" width="9.140625" style="129"/>
    <col min="1025" max="1025" width="27.7109375" style="129" customWidth="1"/>
    <col min="1026" max="1026" width="12.28515625" style="129" customWidth="1"/>
    <col min="1027" max="1027" width="15.140625" style="129" customWidth="1"/>
    <col min="1028" max="1028" width="22.85546875" style="129" customWidth="1"/>
    <col min="1029" max="1029" width="31.140625" style="129" bestFit="1" customWidth="1"/>
    <col min="1030" max="1030" width="11.140625" style="129" customWidth="1"/>
    <col min="1031" max="1031" width="14.28515625" style="129" customWidth="1"/>
    <col min="1032" max="1032" width="12.42578125" style="129" customWidth="1"/>
    <col min="1033" max="1033" width="11.28515625" style="129" bestFit="1" customWidth="1"/>
    <col min="1034" max="1280" width="9.140625" style="129"/>
    <col min="1281" max="1281" width="27.7109375" style="129" customWidth="1"/>
    <col min="1282" max="1282" width="12.28515625" style="129" customWidth="1"/>
    <col min="1283" max="1283" width="15.140625" style="129" customWidth="1"/>
    <col min="1284" max="1284" width="22.85546875" style="129" customWidth="1"/>
    <col min="1285" max="1285" width="31.140625" style="129" bestFit="1" customWidth="1"/>
    <col min="1286" max="1286" width="11.140625" style="129" customWidth="1"/>
    <col min="1287" max="1287" width="14.28515625" style="129" customWidth="1"/>
    <col min="1288" max="1288" width="12.42578125" style="129" customWidth="1"/>
    <col min="1289" max="1289" width="11.28515625" style="129" bestFit="1" customWidth="1"/>
    <col min="1290" max="1536" width="9.140625" style="129"/>
    <col min="1537" max="1537" width="27.7109375" style="129" customWidth="1"/>
    <col min="1538" max="1538" width="12.28515625" style="129" customWidth="1"/>
    <col min="1539" max="1539" width="15.140625" style="129" customWidth="1"/>
    <col min="1540" max="1540" width="22.85546875" style="129" customWidth="1"/>
    <col min="1541" max="1541" width="31.140625" style="129" bestFit="1" customWidth="1"/>
    <col min="1542" max="1542" width="11.140625" style="129" customWidth="1"/>
    <col min="1543" max="1543" width="14.28515625" style="129" customWidth="1"/>
    <col min="1544" max="1544" width="12.42578125" style="129" customWidth="1"/>
    <col min="1545" max="1545" width="11.28515625" style="129" bestFit="1" customWidth="1"/>
    <col min="1546" max="1792" width="9.140625" style="129"/>
    <col min="1793" max="1793" width="27.7109375" style="129" customWidth="1"/>
    <col min="1794" max="1794" width="12.28515625" style="129" customWidth="1"/>
    <col min="1795" max="1795" width="15.140625" style="129" customWidth="1"/>
    <col min="1796" max="1796" width="22.85546875" style="129" customWidth="1"/>
    <col min="1797" max="1797" width="31.140625" style="129" bestFit="1" customWidth="1"/>
    <col min="1798" max="1798" width="11.140625" style="129" customWidth="1"/>
    <col min="1799" max="1799" width="14.28515625" style="129" customWidth="1"/>
    <col min="1800" max="1800" width="12.42578125" style="129" customWidth="1"/>
    <col min="1801" max="1801" width="11.28515625" style="129" bestFit="1" customWidth="1"/>
    <col min="1802" max="2048" width="9.140625" style="129"/>
    <col min="2049" max="2049" width="27.7109375" style="129" customWidth="1"/>
    <col min="2050" max="2050" width="12.28515625" style="129" customWidth="1"/>
    <col min="2051" max="2051" width="15.140625" style="129" customWidth="1"/>
    <col min="2052" max="2052" width="22.85546875" style="129" customWidth="1"/>
    <col min="2053" max="2053" width="31.140625" style="129" bestFit="1" customWidth="1"/>
    <col min="2054" max="2054" width="11.140625" style="129" customWidth="1"/>
    <col min="2055" max="2055" width="14.28515625" style="129" customWidth="1"/>
    <col min="2056" max="2056" width="12.42578125" style="129" customWidth="1"/>
    <col min="2057" max="2057" width="11.28515625" style="129" bestFit="1" customWidth="1"/>
    <col min="2058" max="2304" width="9.140625" style="129"/>
    <col min="2305" max="2305" width="27.7109375" style="129" customWidth="1"/>
    <col min="2306" max="2306" width="12.28515625" style="129" customWidth="1"/>
    <col min="2307" max="2307" width="15.140625" style="129" customWidth="1"/>
    <col min="2308" max="2308" width="22.85546875" style="129" customWidth="1"/>
    <col min="2309" max="2309" width="31.140625" style="129" bestFit="1" customWidth="1"/>
    <col min="2310" max="2310" width="11.140625" style="129" customWidth="1"/>
    <col min="2311" max="2311" width="14.28515625" style="129" customWidth="1"/>
    <col min="2312" max="2312" width="12.42578125" style="129" customWidth="1"/>
    <col min="2313" max="2313" width="11.28515625" style="129" bestFit="1" customWidth="1"/>
    <col min="2314" max="2560" width="9.140625" style="129"/>
    <col min="2561" max="2561" width="27.7109375" style="129" customWidth="1"/>
    <col min="2562" max="2562" width="12.28515625" style="129" customWidth="1"/>
    <col min="2563" max="2563" width="15.140625" style="129" customWidth="1"/>
    <col min="2564" max="2564" width="22.85546875" style="129" customWidth="1"/>
    <col min="2565" max="2565" width="31.140625" style="129" bestFit="1" customWidth="1"/>
    <col min="2566" max="2566" width="11.140625" style="129" customWidth="1"/>
    <col min="2567" max="2567" width="14.28515625" style="129" customWidth="1"/>
    <col min="2568" max="2568" width="12.42578125" style="129" customWidth="1"/>
    <col min="2569" max="2569" width="11.28515625" style="129" bestFit="1" customWidth="1"/>
    <col min="2570" max="2816" width="9.140625" style="129"/>
    <col min="2817" max="2817" width="27.7109375" style="129" customWidth="1"/>
    <col min="2818" max="2818" width="12.28515625" style="129" customWidth="1"/>
    <col min="2819" max="2819" width="15.140625" style="129" customWidth="1"/>
    <col min="2820" max="2820" width="22.85546875" style="129" customWidth="1"/>
    <col min="2821" max="2821" width="31.140625" style="129" bestFit="1" customWidth="1"/>
    <col min="2822" max="2822" width="11.140625" style="129" customWidth="1"/>
    <col min="2823" max="2823" width="14.28515625" style="129" customWidth="1"/>
    <col min="2824" max="2824" width="12.42578125" style="129" customWidth="1"/>
    <col min="2825" max="2825" width="11.28515625" style="129" bestFit="1" customWidth="1"/>
    <col min="2826" max="3072" width="9.140625" style="129"/>
    <col min="3073" max="3073" width="27.7109375" style="129" customWidth="1"/>
    <col min="3074" max="3074" width="12.28515625" style="129" customWidth="1"/>
    <col min="3075" max="3075" width="15.140625" style="129" customWidth="1"/>
    <col min="3076" max="3076" width="22.85546875" style="129" customWidth="1"/>
    <col min="3077" max="3077" width="31.140625" style="129" bestFit="1" customWidth="1"/>
    <col min="3078" max="3078" width="11.140625" style="129" customWidth="1"/>
    <col min="3079" max="3079" width="14.28515625" style="129" customWidth="1"/>
    <col min="3080" max="3080" width="12.42578125" style="129" customWidth="1"/>
    <col min="3081" max="3081" width="11.28515625" style="129" bestFit="1" customWidth="1"/>
    <col min="3082" max="3328" width="9.140625" style="129"/>
    <col min="3329" max="3329" width="27.7109375" style="129" customWidth="1"/>
    <col min="3330" max="3330" width="12.28515625" style="129" customWidth="1"/>
    <col min="3331" max="3331" width="15.140625" style="129" customWidth="1"/>
    <col min="3332" max="3332" width="22.85546875" style="129" customWidth="1"/>
    <col min="3333" max="3333" width="31.140625" style="129" bestFit="1" customWidth="1"/>
    <col min="3334" max="3334" width="11.140625" style="129" customWidth="1"/>
    <col min="3335" max="3335" width="14.28515625" style="129" customWidth="1"/>
    <col min="3336" max="3336" width="12.42578125" style="129" customWidth="1"/>
    <col min="3337" max="3337" width="11.28515625" style="129" bestFit="1" customWidth="1"/>
    <col min="3338" max="3584" width="9.140625" style="129"/>
    <col min="3585" max="3585" width="27.7109375" style="129" customWidth="1"/>
    <col min="3586" max="3586" width="12.28515625" style="129" customWidth="1"/>
    <col min="3587" max="3587" width="15.140625" style="129" customWidth="1"/>
    <col min="3588" max="3588" width="22.85546875" style="129" customWidth="1"/>
    <col min="3589" max="3589" width="31.140625" style="129" bestFit="1" customWidth="1"/>
    <col min="3590" max="3590" width="11.140625" style="129" customWidth="1"/>
    <col min="3591" max="3591" width="14.28515625" style="129" customWidth="1"/>
    <col min="3592" max="3592" width="12.42578125" style="129" customWidth="1"/>
    <col min="3593" max="3593" width="11.28515625" style="129" bestFit="1" customWidth="1"/>
    <col min="3594" max="3840" width="9.140625" style="129"/>
    <col min="3841" max="3841" width="27.7109375" style="129" customWidth="1"/>
    <col min="3842" max="3842" width="12.28515625" style="129" customWidth="1"/>
    <col min="3843" max="3843" width="15.140625" style="129" customWidth="1"/>
    <col min="3844" max="3844" width="22.85546875" style="129" customWidth="1"/>
    <col min="3845" max="3845" width="31.140625" style="129" bestFit="1" customWidth="1"/>
    <col min="3846" max="3846" width="11.140625" style="129" customWidth="1"/>
    <col min="3847" max="3847" width="14.28515625" style="129" customWidth="1"/>
    <col min="3848" max="3848" width="12.42578125" style="129" customWidth="1"/>
    <col min="3849" max="3849" width="11.28515625" style="129" bestFit="1" customWidth="1"/>
    <col min="3850" max="4096" width="9.140625" style="129"/>
    <col min="4097" max="4097" width="27.7109375" style="129" customWidth="1"/>
    <col min="4098" max="4098" width="12.28515625" style="129" customWidth="1"/>
    <col min="4099" max="4099" width="15.140625" style="129" customWidth="1"/>
    <col min="4100" max="4100" width="22.85546875" style="129" customWidth="1"/>
    <col min="4101" max="4101" width="31.140625" style="129" bestFit="1" customWidth="1"/>
    <col min="4102" max="4102" width="11.140625" style="129" customWidth="1"/>
    <col min="4103" max="4103" width="14.28515625" style="129" customWidth="1"/>
    <col min="4104" max="4104" width="12.42578125" style="129" customWidth="1"/>
    <col min="4105" max="4105" width="11.28515625" style="129" bestFit="1" customWidth="1"/>
    <col min="4106" max="4352" width="9.140625" style="129"/>
    <col min="4353" max="4353" width="27.7109375" style="129" customWidth="1"/>
    <col min="4354" max="4354" width="12.28515625" style="129" customWidth="1"/>
    <col min="4355" max="4355" width="15.140625" style="129" customWidth="1"/>
    <col min="4356" max="4356" width="22.85546875" style="129" customWidth="1"/>
    <col min="4357" max="4357" width="31.140625" style="129" bestFit="1" customWidth="1"/>
    <col min="4358" max="4358" width="11.140625" style="129" customWidth="1"/>
    <col min="4359" max="4359" width="14.28515625" style="129" customWidth="1"/>
    <col min="4360" max="4360" width="12.42578125" style="129" customWidth="1"/>
    <col min="4361" max="4361" width="11.28515625" style="129" bestFit="1" customWidth="1"/>
    <col min="4362" max="4608" width="9.140625" style="129"/>
    <col min="4609" max="4609" width="27.7109375" style="129" customWidth="1"/>
    <col min="4610" max="4610" width="12.28515625" style="129" customWidth="1"/>
    <col min="4611" max="4611" width="15.140625" style="129" customWidth="1"/>
    <col min="4612" max="4612" width="22.85546875" style="129" customWidth="1"/>
    <col min="4613" max="4613" width="31.140625" style="129" bestFit="1" customWidth="1"/>
    <col min="4614" max="4614" width="11.140625" style="129" customWidth="1"/>
    <col min="4615" max="4615" width="14.28515625" style="129" customWidth="1"/>
    <col min="4616" max="4616" width="12.42578125" style="129" customWidth="1"/>
    <col min="4617" max="4617" width="11.28515625" style="129" bestFit="1" customWidth="1"/>
    <col min="4618" max="4864" width="9.140625" style="129"/>
    <col min="4865" max="4865" width="27.7109375" style="129" customWidth="1"/>
    <col min="4866" max="4866" width="12.28515625" style="129" customWidth="1"/>
    <col min="4867" max="4867" width="15.140625" style="129" customWidth="1"/>
    <col min="4868" max="4868" width="22.85546875" style="129" customWidth="1"/>
    <col min="4869" max="4869" width="31.140625" style="129" bestFit="1" customWidth="1"/>
    <col min="4870" max="4870" width="11.140625" style="129" customWidth="1"/>
    <col min="4871" max="4871" width="14.28515625" style="129" customWidth="1"/>
    <col min="4872" max="4872" width="12.42578125" style="129" customWidth="1"/>
    <col min="4873" max="4873" width="11.28515625" style="129" bestFit="1" customWidth="1"/>
    <col min="4874" max="5120" width="9.140625" style="129"/>
    <col min="5121" max="5121" width="27.7109375" style="129" customWidth="1"/>
    <col min="5122" max="5122" width="12.28515625" style="129" customWidth="1"/>
    <col min="5123" max="5123" width="15.140625" style="129" customWidth="1"/>
    <col min="5124" max="5124" width="22.85546875" style="129" customWidth="1"/>
    <col min="5125" max="5125" width="31.140625" style="129" bestFit="1" customWidth="1"/>
    <col min="5126" max="5126" width="11.140625" style="129" customWidth="1"/>
    <col min="5127" max="5127" width="14.28515625" style="129" customWidth="1"/>
    <col min="5128" max="5128" width="12.42578125" style="129" customWidth="1"/>
    <col min="5129" max="5129" width="11.28515625" style="129" bestFit="1" customWidth="1"/>
    <col min="5130" max="5376" width="9.140625" style="129"/>
    <col min="5377" max="5377" width="27.7109375" style="129" customWidth="1"/>
    <col min="5378" max="5378" width="12.28515625" style="129" customWidth="1"/>
    <col min="5379" max="5379" width="15.140625" style="129" customWidth="1"/>
    <col min="5380" max="5380" width="22.85546875" style="129" customWidth="1"/>
    <col min="5381" max="5381" width="31.140625" style="129" bestFit="1" customWidth="1"/>
    <col min="5382" max="5382" width="11.140625" style="129" customWidth="1"/>
    <col min="5383" max="5383" width="14.28515625" style="129" customWidth="1"/>
    <col min="5384" max="5384" width="12.42578125" style="129" customWidth="1"/>
    <col min="5385" max="5385" width="11.28515625" style="129" bestFit="1" customWidth="1"/>
    <col min="5386" max="5632" width="9.140625" style="129"/>
    <col min="5633" max="5633" width="27.7109375" style="129" customWidth="1"/>
    <col min="5634" max="5634" width="12.28515625" style="129" customWidth="1"/>
    <col min="5635" max="5635" width="15.140625" style="129" customWidth="1"/>
    <col min="5636" max="5636" width="22.85546875" style="129" customWidth="1"/>
    <col min="5637" max="5637" width="31.140625" style="129" bestFit="1" customWidth="1"/>
    <col min="5638" max="5638" width="11.140625" style="129" customWidth="1"/>
    <col min="5639" max="5639" width="14.28515625" style="129" customWidth="1"/>
    <col min="5640" max="5640" width="12.42578125" style="129" customWidth="1"/>
    <col min="5641" max="5641" width="11.28515625" style="129" bestFit="1" customWidth="1"/>
    <col min="5642" max="5888" width="9.140625" style="129"/>
    <col min="5889" max="5889" width="27.7109375" style="129" customWidth="1"/>
    <col min="5890" max="5890" width="12.28515625" style="129" customWidth="1"/>
    <col min="5891" max="5891" width="15.140625" style="129" customWidth="1"/>
    <col min="5892" max="5892" width="22.85546875" style="129" customWidth="1"/>
    <col min="5893" max="5893" width="31.140625" style="129" bestFit="1" customWidth="1"/>
    <col min="5894" max="5894" width="11.140625" style="129" customWidth="1"/>
    <col min="5895" max="5895" width="14.28515625" style="129" customWidth="1"/>
    <col min="5896" max="5896" width="12.42578125" style="129" customWidth="1"/>
    <col min="5897" max="5897" width="11.28515625" style="129" bestFit="1" customWidth="1"/>
    <col min="5898" max="6144" width="9.140625" style="129"/>
    <col min="6145" max="6145" width="27.7109375" style="129" customWidth="1"/>
    <col min="6146" max="6146" width="12.28515625" style="129" customWidth="1"/>
    <col min="6147" max="6147" width="15.140625" style="129" customWidth="1"/>
    <col min="6148" max="6148" width="22.85546875" style="129" customWidth="1"/>
    <col min="6149" max="6149" width="31.140625" style="129" bestFit="1" customWidth="1"/>
    <col min="6150" max="6150" width="11.140625" style="129" customWidth="1"/>
    <col min="6151" max="6151" width="14.28515625" style="129" customWidth="1"/>
    <col min="6152" max="6152" width="12.42578125" style="129" customWidth="1"/>
    <col min="6153" max="6153" width="11.28515625" style="129" bestFit="1" customWidth="1"/>
    <col min="6154" max="6400" width="9.140625" style="129"/>
    <col min="6401" max="6401" width="27.7109375" style="129" customWidth="1"/>
    <col min="6402" max="6402" width="12.28515625" style="129" customWidth="1"/>
    <col min="6403" max="6403" width="15.140625" style="129" customWidth="1"/>
    <col min="6404" max="6404" width="22.85546875" style="129" customWidth="1"/>
    <col min="6405" max="6405" width="31.140625" style="129" bestFit="1" customWidth="1"/>
    <col min="6406" max="6406" width="11.140625" style="129" customWidth="1"/>
    <col min="6407" max="6407" width="14.28515625" style="129" customWidth="1"/>
    <col min="6408" max="6408" width="12.42578125" style="129" customWidth="1"/>
    <col min="6409" max="6409" width="11.28515625" style="129" bestFit="1" customWidth="1"/>
    <col min="6410" max="6656" width="9.140625" style="129"/>
    <col min="6657" max="6657" width="27.7109375" style="129" customWidth="1"/>
    <col min="6658" max="6658" width="12.28515625" style="129" customWidth="1"/>
    <col min="6659" max="6659" width="15.140625" style="129" customWidth="1"/>
    <col min="6660" max="6660" width="22.85546875" style="129" customWidth="1"/>
    <col min="6661" max="6661" width="31.140625" style="129" bestFit="1" customWidth="1"/>
    <col min="6662" max="6662" width="11.140625" style="129" customWidth="1"/>
    <col min="6663" max="6663" width="14.28515625" style="129" customWidth="1"/>
    <col min="6664" max="6664" width="12.42578125" style="129" customWidth="1"/>
    <col min="6665" max="6665" width="11.28515625" style="129" bestFit="1" customWidth="1"/>
    <col min="6666" max="6912" width="9.140625" style="129"/>
    <col min="6913" max="6913" width="27.7109375" style="129" customWidth="1"/>
    <col min="6914" max="6914" width="12.28515625" style="129" customWidth="1"/>
    <col min="6915" max="6915" width="15.140625" style="129" customWidth="1"/>
    <col min="6916" max="6916" width="22.85546875" style="129" customWidth="1"/>
    <col min="6917" max="6917" width="31.140625" style="129" bestFit="1" customWidth="1"/>
    <col min="6918" max="6918" width="11.140625" style="129" customWidth="1"/>
    <col min="6919" max="6919" width="14.28515625" style="129" customWidth="1"/>
    <col min="6920" max="6920" width="12.42578125" style="129" customWidth="1"/>
    <col min="6921" max="6921" width="11.28515625" style="129" bestFit="1" customWidth="1"/>
    <col min="6922" max="7168" width="9.140625" style="129"/>
    <col min="7169" max="7169" width="27.7109375" style="129" customWidth="1"/>
    <col min="7170" max="7170" width="12.28515625" style="129" customWidth="1"/>
    <col min="7171" max="7171" width="15.140625" style="129" customWidth="1"/>
    <col min="7172" max="7172" width="22.85546875" style="129" customWidth="1"/>
    <col min="7173" max="7173" width="31.140625" style="129" bestFit="1" customWidth="1"/>
    <col min="7174" max="7174" width="11.140625" style="129" customWidth="1"/>
    <col min="7175" max="7175" width="14.28515625" style="129" customWidth="1"/>
    <col min="7176" max="7176" width="12.42578125" style="129" customWidth="1"/>
    <col min="7177" max="7177" width="11.28515625" style="129" bestFit="1" customWidth="1"/>
    <col min="7178" max="7424" width="9.140625" style="129"/>
    <col min="7425" max="7425" width="27.7109375" style="129" customWidth="1"/>
    <col min="7426" max="7426" width="12.28515625" style="129" customWidth="1"/>
    <col min="7427" max="7427" width="15.140625" style="129" customWidth="1"/>
    <col min="7428" max="7428" width="22.85546875" style="129" customWidth="1"/>
    <col min="7429" max="7429" width="31.140625" style="129" bestFit="1" customWidth="1"/>
    <col min="7430" max="7430" width="11.140625" style="129" customWidth="1"/>
    <col min="7431" max="7431" width="14.28515625" style="129" customWidth="1"/>
    <col min="7432" max="7432" width="12.42578125" style="129" customWidth="1"/>
    <col min="7433" max="7433" width="11.28515625" style="129" bestFit="1" customWidth="1"/>
    <col min="7434" max="7680" width="9.140625" style="129"/>
    <col min="7681" max="7681" width="27.7109375" style="129" customWidth="1"/>
    <col min="7682" max="7682" width="12.28515625" style="129" customWidth="1"/>
    <col min="7683" max="7683" width="15.140625" style="129" customWidth="1"/>
    <col min="7684" max="7684" width="22.85546875" style="129" customWidth="1"/>
    <col min="7685" max="7685" width="31.140625" style="129" bestFit="1" customWidth="1"/>
    <col min="7686" max="7686" width="11.140625" style="129" customWidth="1"/>
    <col min="7687" max="7687" width="14.28515625" style="129" customWidth="1"/>
    <col min="7688" max="7688" width="12.42578125" style="129" customWidth="1"/>
    <col min="7689" max="7689" width="11.28515625" style="129" bestFit="1" customWidth="1"/>
    <col min="7690" max="7936" width="9.140625" style="129"/>
    <col min="7937" max="7937" width="27.7109375" style="129" customWidth="1"/>
    <col min="7938" max="7938" width="12.28515625" style="129" customWidth="1"/>
    <col min="7939" max="7939" width="15.140625" style="129" customWidth="1"/>
    <col min="7940" max="7940" width="22.85546875" style="129" customWidth="1"/>
    <col min="7941" max="7941" width="31.140625" style="129" bestFit="1" customWidth="1"/>
    <col min="7942" max="7942" width="11.140625" style="129" customWidth="1"/>
    <col min="7943" max="7943" width="14.28515625" style="129" customWidth="1"/>
    <col min="7944" max="7944" width="12.42578125" style="129" customWidth="1"/>
    <col min="7945" max="7945" width="11.28515625" style="129" bestFit="1" customWidth="1"/>
    <col min="7946" max="8192" width="9.140625" style="129"/>
    <col min="8193" max="8193" width="27.7109375" style="129" customWidth="1"/>
    <col min="8194" max="8194" width="12.28515625" style="129" customWidth="1"/>
    <col min="8195" max="8195" width="15.140625" style="129" customWidth="1"/>
    <col min="8196" max="8196" width="22.85546875" style="129" customWidth="1"/>
    <col min="8197" max="8197" width="31.140625" style="129" bestFit="1" customWidth="1"/>
    <col min="8198" max="8198" width="11.140625" style="129" customWidth="1"/>
    <col min="8199" max="8199" width="14.28515625" style="129" customWidth="1"/>
    <col min="8200" max="8200" width="12.42578125" style="129" customWidth="1"/>
    <col min="8201" max="8201" width="11.28515625" style="129" bestFit="1" customWidth="1"/>
    <col min="8202" max="8448" width="9.140625" style="129"/>
    <col min="8449" max="8449" width="27.7109375" style="129" customWidth="1"/>
    <col min="8450" max="8450" width="12.28515625" style="129" customWidth="1"/>
    <col min="8451" max="8451" width="15.140625" style="129" customWidth="1"/>
    <col min="8452" max="8452" width="22.85546875" style="129" customWidth="1"/>
    <col min="8453" max="8453" width="31.140625" style="129" bestFit="1" customWidth="1"/>
    <col min="8454" max="8454" width="11.140625" style="129" customWidth="1"/>
    <col min="8455" max="8455" width="14.28515625" style="129" customWidth="1"/>
    <col min="8456" max="8456" width="12.42578125" style="129" customWidth="1"/>
    <col min="8457" max="8457" width="11.28515625" style="129" bestFit="1" customWidth="1"/>
    <col min="8458" max="8704" width="9.140625" style="129"/>
    <col min="8705" max="8705" width="27.7109375" style="129" customWidth="1"/>
    <col min="8706" max="8706" width="12.28515625" style="129" customWidth="1"/>
    <col min="8707" max="8707" width="15.140625" style="129" customWidth="1"/>
    <col min="8708" max="8708" width="22.85546875" style="129" customWidth="1"/>
    <col min="8709" max="8709" width="31.140625" style="129" bestFit="1" customWidth="1"/>
    <col min="8710" max="8710" width="11.140625" style="129" customWidth="1"/>
    <col min="8711" max="8711" width="14.28515625" style="129" customWidth="1"/>
    <col min="8712" max="8712" width="12.42578125" style="129" customWidth="1"/>
    <col min="8713" max="8713" width="11.28515625" style="129" bestFit="1" customWidth="1"/>
    <col min="8714" max="8960" width="9.140625" style="129"/>
    <col min="8961" max="8961" width="27.7109375" style="129" customWidth="1"/>
    <col min="8962" max="8962" width="12.28515625" style="129" customWidth="1"/>
    <col min="8963" max="8963" width="15.140625" style="129" customWidth="1"/>
    <col min="8964" max="8964" width="22.85546875" style="129" customWidth="1"/>
    <col min="8965" max="8965" width="31.140625" style="129" bestFit="1" customWidth="1"/>
    <col min="8966" max="8966" width="11.140625" style="129" customWidth="1"/>
    <col min="8967" max="8967" width="14.28515625" style="129" customWidth="1"/>
    <col min="8968" max="8968" width="12.42578125" style="129" customWidth="1"/>
    <col min="8969" max="8969" width="11.28515625" style="129" bestFit="1" customWidth="1"/>
    <col min="8970" max="9216" width="9.140625" style="129"/>
    <col min="9217" max="9217" width="27.7109375" style="129" customWidth="1"/>
    <col min="9218" max="9218" width="12.28515625" style="129" customWidth="1"/>
    <col min="9219" max="9219" width="15.140625" style="129" customWidth="1"/>
    <col min="9220" max="9220" width="22.85546875" style="129" customWidth="1"/>
    <col min="9221" max="9221" width="31.140625" style="129" bestFit="1" customWidth="1"/>
    <col min="9222" max="9222" width="11.140625" style="129" customWidth="1"/>
    <col min="9223" max="9223" width="14.28515625" style="129" customWidth="1"/>
    <col min="9224" max="9224" width="12.42578125" style="129" customWidth="1"/>
    <col min="9225" max="9225" width="11.28515625" style="129" bestFit="1" customWidth="1"/>
    <col min="9226" max="9472" width="9.140625" style="129"/>
    <col min="9473" max="9473" width="27.7109375" style="129" customWidth="1"/>
    <col min="9474" max="9474" width="12.28515625" style="129" customWidth="1"/>
    <col min="9475" max="9475" width="15.140625" style="129" customWidth="1"/>
    <col min="9476" max="9476" width="22.85546875" style="129" customWidth="1"/>
    <col min="9477" max="9477" width="31.140625" style="129" bestFit="1" customWidth="1"/>
    <col min="9478" max="9478" width="11.140625" style="129" customWidth="1"/>
    <col min="9479" max="9479" width="14.28515625" style="129" customWidth="1"/>
    <col min="9480" max="9480" width="12.42578125" style="129" customWidth="1"/>
    <col min="9481" max="9481" width="11.28515625" style="129" bestFit="1" customWidth="1"/>
    <col min="9482" max="9728" width="9.140625" style="129"/>
    <col min="9729" max="9729" width="27.7109375" style="129" customWidth="1"/>
    <col min="9730" max="9730" width="12.28515625" style="129" customWidth="1"/>
    <col min="9731" max="9731" width="15.140625" style="129" customWidth="1"/>
    <col min="9732" max="9732" width="22.85546875" style="129" customWidth="1"/>
    <col min="9733" max="9733" width="31.140625" style="129" bestFit="1" customWidth="1"/>
    <col min="9734" max="9734" width="11.140625" style="129" customWidth="1"/>
    <col min="9735" max="9735" width="14.28515625" style="129" customWidth="1"/>
    <col min="9736" max="9736" width="12.42578125" style="129" customWidth="1"/>
    <col min="9737" max="9737" width="11.28515625" style="129" bestFit="1" customWidth="1"/>
    <col min="9738" max="9984" width="9.140625" style="129"/>
    <col min="9985" max="9985" width="27.7109375" style="129" customWidth="1"/>
    <col min="9986" max="9986" width="12.28515625" style="129" customWidth="1"/>
    <col min="9987" max="9987" width="15.140625" style="129" customWidth="1"/>
    <col min="9988" max="9988" width="22.85546875" style="129" customWidth="1"/>
    <col min="9989" max="9989" width="31.140625" style="129" bestFit="1" customWidth="1"/>
    <col min="9990" max="9990" width="11.140625" style="129" customWidth="1"/>
    <col min="9991" max="9991" width="14.28515625" style="129" customWidth="1"/>
    <col min="9992" max="9992" width="12.42578125" style="129" customWidth="1"/>
    <col min="9993" max="9993" width="11.28515625" style="129" bestFit="1" customWidth="1"/>
    <col min="9994" max="10240" width="9.140625" style="129"/>
    <col min="10241" max="10241" width="27.7109375" style="129" customWidth="1"/>
    <col min="10242" max="10242" width="12.28515625" style="129" customWidth="1"/>
    <col min="10243" max="10243" width="15.140625" style="129" customWidth="1"/>
    <col min="10244" max="10244" width="22.85546875" style="129" customWidth="1"/>
    <col min="10245" max="10245" width="31.140625" style="129" bestFit="1" customWidth="1"/>
    <col min="10246" max="10246" width="11.140625" style="129" customWidth="1"/>
    <col min="10247" max="10247" width="14.28515625" style="129" customWidth="1"/>
    <col min="10248" max="10248" width="12.42578125" style="129" customWidth="1"/>
    <col min="10249" max="10249" width="11.28515625" style="129" bestFit="1" customWidth="1"/>
    <col min="10250" max="10496" width="9.140625" style="129"/>
    <col min="10497" max="10497" width="27.7109375" style="129" customWidth="1"/>
    <col min="10498" max="10498" width="12.28515625" style="129" customWidth="1"/>
    <col min="10499" max="10499" width="15.140625" style="129" customWidth="1"/>
    <col min="10500" max="10500" width="22.85546875" style="129" customWidth="1"/>
    <col min="10501" max="10501" width="31.140625" style="129" bestFit="1" customWidth="1"/>
    <col min="10502" max="10502" width="11.140625" style="129" customWidth="1"/>
    <col min="10503" max="10503" width="14.28515625" style="129" customWidth="1"/>
    <col min="10504" max="10504" width="12.42578125" style="129" customWidth="1"/>
    <col min="10505" max="10505" width="11.28515625" style="129" bestFit="1" customWidth="1"/>
    <col min="10506" max="10752" width="9.140625" style="129"/>
    <col min="10753" max="10753" width="27.7109375" style="129" customWidth="1"/>
    <col min="10754" max="10754" width="12.28515625" style="129" customWidth="1"/>
    <col min="10755" max="10755" width="15.140625" style="129" customWidth="1"/>
    <col min="10756" max="10756" width="22.85546875" style="129" customWidth="1"/>
    <col min="10757" max="10757" width="31.140625" style="129" bestFit="1" customWidth="1"/>
    <col min="10758" max="10758" width="11.140625" style="129" customWidth="1"/>
    <col min="10759" max="10759" width="14.28515625" style="129" customWidth="1"/>
    <col min="10760" max="10760" width="12.42578125" style="129" customWidth="1"/>
    <col min="10761" max="10761" width="11.28515625" style="129" bestFit="1" customWidth="1"/>
    <col min="10762" max="11008" width="9.140625" style="129"/>
    <col min="11009" max="11009" width="27.7109375" style="129" customWidth="1"/>
    <col min="11010" max="11010" width="12.28515625" style="129" customWidth="1"/>
    <col min="11011" max="11011" width="15.140625" style="129" customWidth="1"/>
    <col min="11012" max="11012" width="22.85546875" style="129" customWidth="1"/>
    <col min="11013" max="11013" width="31.140625" style="129" bestFit="1" customWidth="1"/>
    <col min="11014" max="11014" width="11.140625" style="129" customWidth="1"/>
    <col min="11015" max="11015" width="14.28515625" style="129" customWidth="1"/>
    <col min="11016" max="11016" width="12.42578125" style="129" customWidth="1"/>
    <col min="11017" max="11017" width="11.28515625" style="129" bestFit="1" customWidth="1"/>
    <col min="11018" max="11264" width="9.140625" style="129"/>
    <col min="11265" max="11265" width="27.7109375" style="129" customWidth="1"/>
    <col min="11266" max="11266" width="12.28515625" style="129" customWidth="1"/>
    <col min="11267" max="11267" width="15.140625" style="129" customWidth="1"/>
    <col min="11268" max="11268" width="22.85546875" style="129" customWidth="1"/>
    <col min="11269" max="11269" width="31.140625" style="129" bestFit="1" customWidth="1"/>
    <col min="11270" max="11270" width="11.140625" style="129" customWidth="1"/>
    <col min="11271" max="11271" width="14.28515625" style="129" customWidth="1"/>
    <col min="11272" max="11272" width="12.42578125" style="129" customWidth="1"/>
    <col min="11273" max="11273" width="11.28515625" style="129" bestFit="1" customWidth="1"/>
    <col min="11274" max="11520" width="9.140625" style="129"/>
    <col min="11521" max="11521" width="27.7109375" style="129" customWidth="1"/>
    <col min="11522" max="11522" width="12.28515625" style="129" customWidth="1"/>
    <col min="11523" max="11523" width="15.140625" style="129" customWidth="1"/>
    <col min="11524" max="11524" width="22.85546875" style="129" customWidth="1"/>
    <col min="11525" max="11525" width="31.140625" style="129" bestFit="1" customWidth="1"/>
    <col min="11526" max="11526" width="11.140625" style="129" customWidth="1"/>
    <col min="11527" max="11527" width="14.28515625" style="129" customWidth="1"/>
    <col min="11528" max="11528" width="12.42578125" style="129" customWidth="1"/>
    <col min="11529" max="11529" width="11.28515625" style="129" bestFit="1" customWidth="1"/>
    <col min="11530" max="11776" width="9.140625" style="129"/>
    <col min="11777" max="11777" width="27.7109375" style="129" customWidth="1"/>
    <col min="11778" max="11778" width="12.28515625" style="129" customWidth="1"/>
    <col min="11779" max="11779" width="15.140625" style="129" customWidth="1"/>
    <col min="11780" max="11780" width="22.85546875" style="129" customWidth="1"/>
    <col min="11781" max="11781" width="31.140625" style="129" bestFit="1" customWidth="1"/>
    <col min="11782" max="11782" width="11.140625" style="129" customWidth="1"/>
    <col min="11783" max="11783" width="14.28515625" style="129" customWidth="1"/>
    <col min="11784" max="11784" width="12.42578125" style="129" customWidth="1"/>
    <col min="11785" max="11785" width="11.28515625" style="129" bestFit="1" customWidth="1"/>
    <col min="11786" max="12032" width="9.140625" style="129"/>
    <col min="12033" max="12033" width="27.7109375" style="129" customWidth="1"/>
    <col min="12034" max="12034" width="12.28515625" style="129" customWidth="1"/>
    <col min="12035" max="12035" width="15.140625" style="129" customWidth="1"/>
    <col min="12036" max="12036" width="22.85546875" style="129" customWidth="1"/>
    <col min="12037" max="12037" width="31.140625" style="129" bestFit="1" customWidth="1"/>
    <col min="12038" max="12038" width="11.140625" style="129" customWidth="1"/>
    <col min="12039" max="12039" width="14.28515625" style="129" customWidth="1"/>
    <col min="12040" max="12040" width="12.42578125" style="129" customWidth="1"/>
    <col min="12041" max="12041" width="11.28515625" style="129" bestFit="1" customWidth="1"/>
    <col min="12042" max="12288" width="9.140625" style="129"/>
    <col min="12289" max="12289" width="27.7109375" style="129" customWidth="1"/>
    <col min="12290" max="12290" width="12.28515625" style="129" customWidth="1"/>
    <col min="12291" max="12291" width="15.140625" style="129" customWidth="1"/>
    <col min="12292" max="12292" width="22.85546875" style="129" customWidth="1"/>
    <col min="12293" max="12293" width="31.140625" style="129" bestFit="1" customWidth="1"/>
    <col min="12294" max="12294" width="11.140625" style="129" customWidth="1"/>
    <col min="12295" max="12295" width="14.28515625" style="129" customWidth="1"/>
    <col min="12296" max="12296" width="12.42578125" style="129" customWidth="1"/>
    <col min="12297" max="12297" width="11.28515625" style="129" bestFit="1" customWidth="1"/>
    <col min="12298" max="12544" width="9.140625" style="129"/>
    <col min="12545" max="12545" width="27.7109375" style="129" customWidth="1"/>
    <col min="12546" max="12546" width="12.28515625" style="129" customWidth="1"/>
    <col min="12547" max="12547" width="15.140625" style="129" customWidth="1"/>
    <col min="12548" max="12548" width="22.85546875" style="129" customWidth="1"/>
    <col min="12549" max="12549" width="31.140625" style="129" bestFit="1" customWidth="1"/>
    <col min="12550" max="12550" width="11.140625" style="129" customWidth="1"/>
    <col min="12551" max="12551" width="14.28515625" style="129" customWidth="1"/>
    <col min="12552" max="12552" width="12.42578125" style="129" customWidth="1"/>
    <col min="12553" max="12553" width="11.28515625" style="129" bestFit="1" customWidth="1"/>
    <col min="12554" max="12800" width="9.140625" style="129"/>
    <col min="12801" max="12801" width="27.7109375" style="129" customWidth="1"/>
    <col min="12802" max="12802" width="12.28515625" style="129" customWidth="1"/>
    <col min="12803" max="12803" width="15.140625" style="129" customWidth="1"/>
    <col min="12804" max="12804" width="22.85546875" style="129" customWidth="1"/>
    <col min="12805" max="12805" width="31.140625" style="129" bestFit="1" customWidth="1"/>
    <col min="12806" max="12806" width="11.140625" style="129" customWidth="1"/>
    <col min="12807" max="12807" width="14.28515625" style="129" customWidth="1"/>
    <col min="12808" max="12808" width="12.42578125" style="129" customWidth="1"/>
    <col min="12809" max="12809" width="11.28515625" style="129" bestFit="1" customWidth="1"/>
    <col min="12810" max="13056" width="9.140625" style="129"/>
    <col min="13057" max="13057" width="27.7109375" style="129" customWidth="1"/>
    <col min="13058" max="13058" width="12.28515625" style="129" customWidth="1"/>
    <col min="13059" max="13059" width="15.140625" style="129" customWidth="1"/>
    <col min="13060" max="13060" width="22.85546875" style="129" customWidth="1"/>
    <col min="13061" max="13061" width="31.140625" style="129" bestFit="1" customWidth="1"/>
    <col min="13062" max="13062" width="11.140625" style="129" customWidth="1"/>
    <col min="13063" max="13063" width="14.28515625" style="129" customWidth="1"/>
    <col min="13064" max="13064" width="12.42578125" style="129" customWidth="1"/>
    <col min="13065" max="13065" width="11.28515625" style="129" bestFit="1" customWidth="1"/>
    <col min="13066" max="13312" width="9.140625" style="129"/>
    <col min="13313" max="13313" width="27.7109375" style="129" customWidth="1"/>
    <col min="13314" max="13314" width="12.28515625" style="129" customWidth="1"/>
    <col min="13315" max="13315" width="15.140625" style="129" customWidth="1"/>
    <col min="13316" max="13316" width="22.85546875" style="129" customWidth="1"/>
    <col min="13317" max="13317" width="31.140625" style="129" bestFit="1" customWidth="1"/>
    <col min="13318" max="13318" width="11.140625" style="129" customWidth="1"/>
    <col min="13319" max="13319" width="14.28515625" style="129" customWidth="1"/>
    <col min="13320" max="13320" width="12.42578125" style="129" customWidth="1"/>
    <col min="13321" max="13321" width="11.28515625" style="129" bestFit="1" customWidth="1"/>
    <col min="13322" max="13568" width="9.140625" style="129"/>
    <col min="13569" max="13569" width="27.7109375" style="129" customWidth="1"/>
    <col min="13570" max="13570" width="12.28515625" style="129" customWidth="1"/>
    <col min="13571" max="13571" width="15.140625" style="129" customWidth="1"/>
    <col min="13572" max="13572" width="22.85546875" style="129" customWidth="1"/>
    <col min="13573" max="13573" width="31.140625" style="129" bestFit="1" customWidth="1"/>
    <col min="13574" max="13574" width="11.140625" style="129" customWidth="1"/>
    <col min="13575" max="13575" width="14.28515625" style="129" customWidth="1"/>
    <col min="13576" max="13576" width="12.42578125" style="129" customWidth="1"/>
    <col min="13577" max="13577" width="11.28515625" style="129" bestFit="1" customWidth="1"/>
    <col min="13578" max="13824" width="9.140625" style="129"/>
    <col min="13825" max="13825" width="27.7109375" style="129" customWidth="1"/>
    <col min="13826" max="13826" width="12.28515625" style="129" customWidth="1"/>
    <col min="13827" max="13827" width="15.140625" style="129" customWidth="1"/>
    <col min="13828" max="13828" width="22.85546875" style="129" customWidth="1"/>
    <col min="13829" max="13829" width="31.140625" style="129" bestFit="1" customWidth="1"/>
    <col min="13830" max="13830" width="11.140625" style="129" customWidth="1"/>
    <col min="13831" max="13831" width="14.28515625" style="129" customWidth="1"/>
    <col min="13832" max="13832" width="12.42578125" style="129" customWidth="1"/>
    <col min="13833" max="13833" width="11.28515625" style="129" bestFit="1" customWidth="1"/>
    <col min="13834" max="14080" width="9.140625" style="129"/>
    <col min="14081" max="14081" width="27.7109375" style="129" customWidth="1"/>
    <col min="14082" max="14082" width="12.28515625" style="129" customWidth="1"/>
    <col min="14083" max="14083" width="15.140625" style="129" customWidth="1"/>
    <col min="14084" max="14084" width="22.85546875" style="129" customWidth="1"/>
    <col min="14085" max="14085" width="31.140625" style="129" bestFit="1" customWidth="1"/>
    <col min="14086" max="14086" width="11.140625" style="129" customWidth="1"/>
    <col min="14087" max="14087" width="14.28515625" style="129" customWidth="1"/>
    <col min="14088" max="14088" width="12.42578125" style="129" customWidth="1"/>
    <col min="14089" max="14089" width="11.28515625" style="129" bestFit="1" customWidth="1"/>
    <col min="14090" max="14336" width="9.140625" style="129"/>
    <col min="14337" max="14337" width="27.7109375" style="129" customWidth="1"/>
    <col min="14338" max="14338" width="12.28515625" style="129" customWidth="1"/>
    <col min="14339" max="14339" width="15.140625" style="129" customWidth="1"/>
    <col min="14340" max="14340" width="22.85546875" style="129" customWidth="1"/>
    <col min="14341" max="14341" width="31.140625" style="129" bestFit="1" customWidth="1"/>
    <col min="14342" max="14342" width="11.140625" style="129" customWidth="1"/>
    <col min="14343" max="14343" width="14.28515625" style="129" customWidth="1"/>
    <col min="14344" max="14344" width="12.42578125" style="129" customWidth="1"/>
    <col min="14345" max="14345" width="11.28515625" style="129" bestFit="1" customWidth="1"/>
    <col min="14346" max="14592" width="9.140625" style="129"/>
    <col min="14593" max="14593" width="27.7109375" style="129" customWidth="1"/>
    <col min="14594" max="14594" width="12.28515625" style="129" customWidth="1"/>
    <col min="14595" max="14595" width="15.140625" style="129" customWidth="1"/>
    <col min="14596" max="14596" width="22.85546875" style="129" customWidth="1"/>
    <col min="14597" max="14597" width="31.140625" style="129" bestFit="1" customWidth="1"/>
    <col min="14598" max="14598" width="11.140625" style="129" customWidth="1"/>
    <col min="14599" max="14599" width="14.28515625" style="129" customWidth="1"/>
    <col min="14600" max="14600" width="12.42578125" style="129" customWidth="1"/>
    <col min="14601" max="14601" width="11.28515625" style="129" bestFit="1" customWidth="1"/>
    <col min="14602" max="14848" width="9.140625" style="129"/>
    <col min="14849" max="14849" width="27.7109375" style="129" customWidth="1"/>
    <col min="14850" max="14850" width="12.28515625" style="129" customWidth="1"/>
    <col min="14851" max="14851" width="15.140625" style="129" customWidth="1"/>
    <col min="14852" max="14852" width="22.85546875" style="129" customWidth="1"/>
    <col min="14853" max="14853" width="31.140625" style="129" bestFit="1" customWidth="1"/>
    <col min="14854" max="14854" width="11.140625" style="129" customWidth="1"/>
    <col min="14855" max="14855" width="14.28515625" style="129" customWidth="1"/>
    <col min="14856" max="14856" width="12.42578125" style="129" customWidth="1"/>
    <col min="14857" max="14857" width="11.28515625" style="129" bestFit="1" customWidth="1"/>
    <col min="14858" max="15104" width="9.140625" style="129"/>
    <col min="15105" max="15105" width="27.7109375" style="129" customWidth="1"/>
    <col min="15106" max="15106" width="12.28515625" style="129" customWidth="1"/>
    <col min="15107" max="15107" width="15.140625" style="129" customWidth="1"/>
    <col min="15108" max="15108" width="22.85546875" style="129" customWidth="1"/>
    <col min="15109" max="15109" width="31.140625" style="129" bestFit="1" customWidth="1"/>
    <col min="15110" max="15110" width="11.140625" style="129" customWidth="1"/>
    <col min="15111" max="15111" width="14.28515625" style="129" customWidth="1"/>
    <col min="15112" max="15112" width="12.42578125" style="129" customWidth="1"/>
    <col min="15113" max="15113" width="11.28515625" style="129" bestFit="1" customWidth="1"/>
    <col min="15114" max="15360" width="9.140625" style="129"/>
    <col min="15361" max="15361" width="27.7109375" style="129" customWidth="1"/>
    <col min="15362" max="15362" width="12.28515625" style="129" customWidth="1"/>
    <col min="15363" max="15363" width="15.140625" style="129" customWidth="1"/>
    <col min="15364" max="15364" width="22.85546875" style="129" customWidth="1"/>
    <col min="15365" max="15365" width="31.140625" style="129" bestFit="1" customWidth="1"/>
    <col min="15366" max="15366" width="11.140625" style="129" customWidth="1"/>
    <col min="15367" max="15367" width="14.28515625" style="129" customWidth="1"/>
    <col min="15368" max="15368" width="12.42578125" style="129" customWidth="1"/>
    <col min="15369" max="15369" width="11.28515625" style="129" bestFit="1" customWidth="1"/>
    <col min="15370" max="15616" width="9.140625" style="129"/>
    <col min="15617" max="15617" width="27.7109375" style="129" customWidth="1"/>
    <col min="15618" max="15618" width="12.28515625" style="129" customWidth="1"/>
    <col min="15619" max="15619" width="15.140625" style="129" customWidth="1"/>
    <col min="15620" max="15620" width="22.85546875" style="129" customWidth="1"/>
    <col min="15621" max="15621" width="31.140625" style="129" bestFit="1" customWidth="1"/>
    <col min="15622" max="15622" width="11.140625" style="129" customWidth="1"/>
    <col min="15623" max="15623" width="14.28515625" style="129" customWidth="1"/>
    <col min="15624" max="15624" width="12.42578125" style="129" customWidth="1"/>
    <col min="15625" max="15625" width="11.28515625" style="129" bestFit="1" customWidth="1"/>
    <col min="15626" max="15872" width="9.140625" style="129"/>
    <col min="15873" max="15873" width="27.7109375" style="129" customWidth="1"/>
    <col min="15874" max="15874" width="12.28515625" style="129" customWidth="1"/>
    <col min="15875" max="15875" width="15.140625" style="129" customWidth="1"/>
    <col min="15876" max="15876" width="22.85546875" style="129" customWidth="1"/>
    <col min="15877" max="15877" width="31.140625" style="129" bestFit="1" customWidth="1"/>
    <col min="15878" max="15878" width="11.140625" style="129" customWidth="1"/>
    <col min="15879" max="15879" width="14.28515625" style="129" customWidth="1"/>
    <col min="15880" max="15880" width="12.42578125" style="129" customWidth="1"/>
    <col min="15881" max="15881" width="11.28515625" style="129" bestFit="1" customWidth="1"/>
    <col min="15882" max="16128" width="9.140625" style="129"/>
    <col min="16129" max="16129" width="27.7109375" style="129" customWidth="1"/>
    <col min="16130" max="16130" width="12.28515625" style="129" customWidth="1"/>
    <col min="16131" max="16131" width="15.140625" style="129" customWidth="1"/>
    <col min="16132" max="16132" width="22.85546875" style="129" customWidth="1"/>
    <col min="16133" max="16133" width="31.140625" style="129" bestFit="1" customWidth="1"/>
    <col min="16134" max="16134" width="11.140625" style="129" customWidth="1"/>
    <col min="16135" max="16135" width="14.28515625" style="129" customWidth="1"/>
    <col min="16136" max="16136" width="12.42578125" style="129" customWidth="1"/>
    <col min="16137" max="16137" width="11.28515625" style="129" bestFit="1" customWidth="1"/>
    <col min="16138" max="16384" width="9.140625" style="129"/>
  </cols>
  <sheetData>
    <row r="2" spans="1:8" ht="15.75">
      <c r="A2" s="584" t="s">
        <v>21</v>
      </c>
      <c r="B2" s="584"/>
      <c r="C2" s="584"/>
      <c r="D2" s="584"/>
      <c r="E2" s="584"/>
      <c r="F2" s="584"/>
      <c r="G2" s="584"/>
      <c r="H2" s="584"/>
    </row>
    <row r="4" spans="1:8" ht="15" customHeight="1">
      <c r="A4" s="585" t="s">
        <v>1054</v>
      </c>
      <c r="B4" s="585"/>
      <c r="C4" s="585"/>
      <c r="D4" s="586" t="s">
        <v>1055</v>
      </c>
      <c r="E4" s="586"/>
      <c r="F4" s="586"/>
      <c r="G4" s="586"/>
      <c r="H4" s="587" t="s">
        <v>1056</v>
      </c>
    </row>
    <row r="5" spans="1:8" ht="30">
      <c r="A5" s="130" t="s">
        <v>1057</v>
      </c>
      <c r="B5" s="130" t="s">
        <v>1058</v>
      </c>
      <c r="C5" s="130" t="s">
        <v>1059</v>
      </c>
      <c r="D5" s="131" t="s">
        <v>1060</v>
      </c>
      <c r="E5" s="131" t="s">
        <v>1061</v>
      </c>
      <c r="F5" s="132" t="s">
        <v>1058</v>
      </c>
      <c r="G5" s="132" t="s">
        <v>1059</v>
      </c>
      <c r="H5" s="587"/>
    </row>
    <row r="6" spans="1:8" ht="15.75">
      <c r="A6" s="133" t="s">
        <v>1062</v>
      </c>
      <c r="B6" s="134">
        <v>87</v>
      </c>
      <c r="C6" s="135">
        <v>64816.04</v>
      </c>
      <c r="D6" s="136" t="s">
        <v>1047</v>
      </c>
      <c r="E6" s="136" t="s">
        <v>1063</v>
      </c>
      <c r="F6" s="66">
        <v>87</v>
      </c>
      <c r="G6" s="137">
        <v>64816.04</v>
      </c>
      <c r="H6" s="136" t="s">
        <v>1064</v>
      </c>
    </row>
    <row r="7" spans="1:8" ht="15.75">
      <c r="A7" s="133" t="s">
        <v>1065</v>
      </c>
      <c r="B7" s="134">
        <v>85</v>
      </c>
      <c r="C7" s="135">
        <v>54655</v>
      </c>
      <c r="D7" s="136" t="s">
        <v>1047</v>
      </c>
      <c r="E7" s="136" t="s">
        <v>1063</v>
      </c>
      <c r="F7" s="66">
        <v>85</v>
      </c>
      <c r="G7" s="137">
        <v>54655</v>
      </c>
      <c r="H7" s="136" t="s">
        <v>1064</v>
      </c>
    </row>
    <row r="8" spans="1:8" ht="15.75">
      <c r="A8" s="133" t="s">
        <v>1066</v>
      </c>
      <c r="B8" s="134">
        <v>2</v>
      </c>
      <c r="C8" s="135">
        <v>1565.46</v>
      </c>
      <c r="D8" s="136" t="s">
        <v>1047</v>
      </c>
      <c r="E8" s="136" t="s">
        <v>1063</v>
      </c>
      <c r="F8" s="66">
        <v>2</v>
      </c>
      <c r="G8" s="137">
        <v>1565.46</v>
      </c>
      <c r="H8" s="136" t="s">
        <v>1064</v>
      </c>
    </row>
    <row r="9" spans="1:8" ht="15.75" customHeight="1">
      <c r="A9" s="588" t="s">
        <v>1067</v>
      </c>
      <c r="B9" s="589">
        <v>7</v>
      </c>
      <c r="C9" s="591">
        <v>7342.9</v>
      </c>
      <c r="D9" s="136" t="s">
        <v>1068</v>
      </c>
      <c r="E9" s="136" t="s">
        <v>1069</v>
      </c>
      <c r="F9" s="66">
        <v>6</v>
      </c>
      <c r="G9" s="137">
        <v>6982.24</v>
      </c>
      <c r="H9" s="593" t="s">
        <v>1070</v>
      </c>
    </row>
    <row r="10" spans="1:8" ht="15.75" customHeight="1">
      <c r="A10" s="588"/>
      <c r="B10" s="590"/>
      <c r="C10" s="592"/>
      <c r="D10" s="136" t="s">
        <v>232</v>
      </c>
      <c r="E10" s="136" t="s">
        <v>1071</v>
      </c>
      <c r="F10" s="66">
        <v>1</v>
      </c>
      <c r="G10" s="137">
        <v>360.66</v>
      </c>
      <c r="H10" s="593"/>
    </row>
    <row r="11" spans="1:8" ht="15.75" customHeight="1">
      <c r="A11" s="588" t="s">
        <v>1072</v>
      </c>
      <c r="B11" s="589">
        <v>70</v>
      </c>
      <c r="C11" s="591">
        <v>76701.279999999999</v>
      </c>
      <c r="D11" s="136" t="s">
        <v>1047</v>
      </c>
      <c r="E11" s="136" t="s">
        <v>1063</v>
      </c>
      <c r="F11" s="66">
        <v>62</v>
      </c>
      <c r="G11" s="137">
        <v>60673.919999999998</v>
      </c>
      <c r="H11" s="136" t="s">
        <v>1073</v>
      </c>
    </row>
    <row r="12" spans="1:8" ht="15.75" customHeight="1">
      <c r="A12" s="588"/>
      <c r="B12" s="590"/>
      <c r="C12" s="592"/>
      <c r="D12" s="136" t="s">
        <v>232</v>
      </c>
      <c r="E12" s="136" t="s">
        <v>1071</v>
      </c>
      <c r="F12" s="66">
        <v>8</v>
      </c>
      <c r="G12" s="137">
        <v>16027.36</v>
      </c>
      <c r="H12" s="136" t="s">
        <v>1070</v>
      </c>
    </row>
    <row r="13" spans="1:8" s="139" customFormat="1" ht="22.5" customHeight="1">
      <c r="A13" s="133" t="s">
        <v>1074</v>
      </c>
      <c r="B13" s="134">
        <v>5</v>
      </c>
      <c r="C13" s="135">
        <v>4348.05</v>
      </c>
      <c r="D13" s="138" t="s">
        <v>1047</v>
      </c>
      <c r="E13" s="138" t="s">
        <v>1063</v>
      </c>
      <c r="F13" s="66">
        <v>5</v>
      </c>
      <c r="G13" s="137">
        <v>4348.05</v>
      </c>
      <c r="H13" s="138" t="s">
        <v>1064</v>
      </c>
    </row>
    <row r="14" spans="1:8" s="139" customFormat="1" ht="22.5" customHeight="1">
      <c r="A14" s="133" t="s">
        <v>1075</v>
      </c>
      <c r="B14" s="134">
        <v>3</v>
      </c>
      <c r="C14" s="135">
        <v>4158.3</v>
      </c>
      <c r="D14" s="138" t="s">
        <v>232</v>
      </c>
      <c r="E14" s="138" t="s">
        <v>1071</v>
      </c>
      <c r="F14" s="66">
        <v>3</v>
      </c>
      <c r="G14" s="137">
        <v>4158.3</v>
      </c>
      <c r="H14" s="138" t="s">
        <v>1070</v>
      </c>
    </row>
    <row r="15" spans="1:8" ht="15.75" customHeight="1">
      <c r="A15" s="588" t="s">
        <v>1076</v>
      </c>
      <c r="B15" s="589">
        <v>11</v>
      </c>
      <c r="C15" s="591">
        <v>8473.15</v>
      </c>
      <c r="D15" s="138" t="s">
        <v>27</v>
      </c>
      <c r="E15" s="138" t="s">
        <v>1077</v>
      </c>
      <c r="F15" s="66">
        <v>2</v>
      </c>
      <c r="G15" s="137">
        <v>618.15</v>
      </c>
      <c r="H15" s="138" t="s">
        <v>1070</v>
      </c>
    </row>
    <row r="16" spans="1:8" ht="15.75" customHeight="1">
      <c r="A16" s="588"/>
      <c r="B16" s="598"/>
      <c r="C16" s="599"/>
      <c r="D16" s="138" t="s">
        <v>1078</v>
      </c>
      <c r="E16" s="138" t="s">
        <v>1079</v>
      </c>
      <c r="F16" s="66">
        <v>4</v>
      </c>
      <c r="G16" s="137">
        <v>3637.7699999999995</v>
      </c>
      <c r="H16" s="138" t="s">
        <v>1064</v>
      </c>
    </row>
    <row r="17" spans="1:9" ht="15.75" customHeight="1">
      <c r="A17" s="588"/>
      <c r="B17" s="598"/>
      <c r="C17" s="599"/>
      <c r="D17" s="138" t="s">
        <v>1080</v>
      </c>
      <c r="E17" s="138" t="s">
        <v>1081</v>
      </c>
      <c r="F17" s="66">
        <v>1</v>
      </c>
      <c r="G17" s="137">
        <v>472.43</v>
      </c>
      <c r="H17" s="138" t="s">
        <v>1070</v>
      </c>
    </row>
    <row r="18" spans="1:9" ht="15.75" customHeight="1">
      <c r="A18" s="588"/>
      <c r="B18" s="590"/>
      <c r="C18" s="592"/>
      <c r="D18" s="138" t="s">
        <v>232</v>
      </c>
      <c r="E18" s="138" t="s">
        <v>1071</v>
      </c>
      <c r="F18" s="66">
        <v>4</v>
      </c>
      <c r="G18" s="137">
        <v>3744.8</v>
      </c>
      <c r="H18" s="138" t="s">
        <v>1070</v>
      </c>
    </row>
    <row r="19" spans="1:9" ht="14.25" customHeight="1">
      <c r="A19" s="588" t="s">
        <v>1082</v>
      </c>
      <c r="B19" s="589">
        <v>17</v>
      </c>
      <c r="C19" s="591">
        <v>21217.81</v>
      </c>
      <c r="D19" s="136" t="s">
        <v>1047</v>
      </c>
      <c r="E19" s="136" t="s">
        <v>1063</v>
      </c>
      <c r="F19" s="66">
        <v>14</v>
      </c>
      <c r="G19" s="137">
        <v>16904.5</v>
      </c>
      <c r="H19" s="138" t="s">
        <v>1064</v>
      </c>
    </row>
    <row r="20" spans="1:9" ht="14.25" customHeight="1">
      <c r="A20" s="588"/>
      <c r="B20" s="590"/>
      <c r="C20" s="592"/>
      <c r="D20" s="136" t="s">
        <v>232</v>
      </c>
      <c r="E20" s="136" t="s">
        <v>1071</v>
      </c>
      <c r="F20" s="66">
        <v>3</v>
      </c>
      <c r="G20" s="137">
        <v>4313.3100000000004</v>
      </c>
      <c r="H20" s="138" t="s">
        <v>1070</v>
      </c>
    </row>
    <row r="21" spans="1:9" ht="15.75">
      <c r="A21" s="140" t="s">
        <v>1031</v>
      </c>
      <c r="B21" s="141">
        <v>287</v>
      </c>
      <c r="C21" s="142">
        <f>SUM(C6:C20)</f>
        <v>243277.98999999996</v>
      </c>
      <c r="D21" s="143" t="s">
        <v>1030</v>
      </c>
      <c r="E21" s="143" t="s">
        <v>1030</v>
      </c>
      <c r="F21" s="144">
        <v>287</v>
      </c>
      <c r="G21" s="145">
        <f>SUM(G6:G20)</f>
        <v>243277.98999999993</v>
      </c>
      <c r="H21" s="146" t="s">
        <v>1030</v>
      </c>
    </row>
    <row r="23" spans="1:9" ht="15">
      <c r="E23" s="147"/>
      <c r="F23" s="148"/>
      <c r="G23" s="149"/>
    </row>
    <row r="24" spans="1:9" ht="15">
      <c r="E24" s="147"/>
      <c r="F24" s="148"/>
      <c r="G24" s="149"/>
      <c r="I24" s="151"/>
    </row>
    <row r="25" spans="1:9" ht="15.75">
      <c r="A25" s="584" t="s">
        <v>60</v>
      </c>
      <c r="B25" s="584"/>
      <c r="C25" s="584"/>
      <c r="D25" s="584"/>
      <c r="E25" s="584"/>
      <c r="F25" s="584"/>
      <c r="G25" s="584"/>
      <c r="H25" s="584"/>
    </row>
    <row r="27" spans="1:9" ht="15" customHeight="1">
      <c r="A27" s="594" t="s">
        <v>1054</v>
      </c>
      <c r="B27" s="595"/>
      <c r="C27" s="595"/>
      <c r="D27" s="586" t="s">
        <v>1055</v>
      </c>
      <c r="E27" s="586"/>
      <c r="F27" s="586"/>
      <c r="G27" s="586"/>
      <c r="H27" s="596" t="s">
        <v>1056</v>
      </c>
    </row>
    <row r="28" spans="1:9" ht="30">
      <c r="A28" s="152" t="s">
        <v>1057</v>
      </c>
      <c r="B28" s="152" t="s">
        <v>1058</v>
      </c>
      <c r="C28" s="152" t="s">
        <v>1059</v>
      </c>
      <c r="D28" s="131" t="s">
        <v>1060</v>
      </c>
      <c r="E28" s="131" t="s">
        <v>1061</v>
      </c>
      <c r="F28" s="132" t="s">
        <v>1058</v>
      </c>
      <c r="G28" s="132" t="s">
        <v>1059</v>
      </c>
      <c r="H28" s="597"/>
    </row>
    <row r="29" spans="1:9" ht="24">
      <c r="A29" s="600" t="s">
        <v>1107</v>
      </c>
      <c r="B29" s="589">
        <v>49</v>
      </c>
      <c r="C29" s="591">
        <v>44846.21</v>
      </c>
      <c r="D29" s="138" t="s">
        <v>64</v>
      </c>
      <c r="E29" s="153" t="s">
        <v>1108</v>
      </c>
      <c r="F29" s="66">
        <v>45</v>
      </c>
      <c r="G29" s="154">
        <v>40404.509999999995</v>
      </c>
      <c r="H29" s="138" t="s">
        <v>1064</v>
      </c>
    </row>
    <row r="30" spans="1:9" ht="15" customHeight="1">
      <c r="A30" s="600"/>
      <c r="B30" s="590"/>
      <c r="C30" s="592"/>
      <c r="D30" s="138" t="s">
        <v>1109</v>
      </c>
      <c r="E30" s="138" t="s">
        <v>1110</v>
      </c>
      <c r="F30" s="66">
        <v>4</v>
      </c>
      <c r="G30" s="154">
        <v>4441.7000000000007</v>
      </c>
      <c r="H30" s="155" t="s">
        <v>1070</v>
      </c>
    </row>
    <row r="31" spans="1:9" ht="24">
      <c r="A31" s="600" t="s">
        <v>1111</v>
      </c>
      <c r="B31" s="589">
        <v>43</v>
      </c>
      <c r="C31" s="591">
        <v>37963.410000000003</v>
      </c>
      <c r="D31" s="138" t="s">
        <v>64</v>
      </c>
      <c r="E31" s="153" t="s">
        <v>1108</v>
      </c>
      <c r="F31" s="66">
        <v>19</v>
      </c>
      <c r="G31" s="154">
        <v>14477.530000000006</v>
      </c>
      <c r="H31" s="155" t="s">
        <v>1064</v>
      </c>
    </row>
    <row r="32" spans="1:9" ht="15" customHeight="1">
      <c r="A32" s="600"/>
      <c r="B32" s="598"/>
      <c r="C32" s="599"/>
      <c r="D32" s="138" t="s">
        <v>72</v>
      </c>
      <c r="E32" s="138" t="s">
        <v>1110</v>
      </c>
      <c r="F32" s="66">
        <v>11</v>
      </c>
      <c r="G32" s="154">
        <v>9957.1</v>
      </c>
      <c r="H32" s="155" t="s">
        <v>1070</v>
      </c>
    </row>
    <row r="33" spans="1:8" ht="14.25" customHeight="1">
      <c r="A33" s="600"/>
      <c r="B33" s="590"/>
      <c r="C33" s="592"/>
      <c r="D33" s="138" t="s">
        <v>1112</v>
      </c>
      <c r="E33" s="138" t="s">
        <v>1113</v>
      </c>
      <c r="F33" s="66">
        <v>13</v>
      </c>
      <c r="G33" s="154">
        <v>13528.779999999999</v>
      </c>
      <c r="H33" s="155" t="s">
        <v>1064</v>
      </c>
    </row>
    <row r="34" spans="1:8" ht="24">
      <c r="A34" s="156" t="s">
        <v>1114</v>
      </c>
      <c r="B34" s="134">
        <v>1</v>
      </c>
      <c r="C34" s="157">
        <v>643</v>
      </c>
      <c r="D34" s="138" t="s">
        <v>64</v>
      </c>
      <c r="E34" s="153" t="s">
        <v>1108</v>
      </c>
      <c r="F34" s="66">
        <v>1</v>
      </c>
      <c r="G34" s="137">
        <v>643</v>
      </c>
      <c r="H34" s="155" t="s">
        <v>1064</v>
      </c>
    </row>
    <row r="35" spans="1:8" ht="24">
      <c r="A35" s="156" t="s">
        <v>60</v>
      </c>
      <c r="B35" s="134">
        <v>103</v>
      </c>
      <c r="C35" s="157">
        <v>75987.899999999994</v>
      </c>
      <c r="D35" s="138" t="s">
        <v>64</v>
      </c>
      <c r="E35" s="153" t="s">
        <v>1108</v>
      </c>
      <c r="F35" s="66">
        <v>103</v>
      </c>
      <c r="G35" s="137">
        <v>75987.899999999994</v>
      </c>
      <c r="H35" s="155" t="s">
        <v>1064</v>
      </c>
    </row>
    <row r="36" spans="1:8" ht="24">
      <c r="A36" s="156" t="s">
        <v>1115</v>
      </c>
      <c r="B36" s="134">
        <v>10</v>
      </c>
      <c r="C36" s="157">
        <v>10536.6</v>
      </c>
      <c r="D36" s="138" t="s">
        <v>64</v>
      </c>
      <c r="E36" s="153" t="s">
        <v>1108</v>
      </c>
      <c r="F36" s="66">
        <v>10</v>
      </c>
      <c r="G36" s="137">
        <v>10536.6</v>
      </c>
      <c r="H36" s="155" t="s">
        <v>1064</v>
      </c>
    </row>
    <row r="37" spans="1:8" ht="24">
      <c r="A37" s="603" t="s">
        <v>1116</v>
      </c>
      <c r="B37" s="589">
        <v>5</v>
      </c>
      <c r="C37" s="591">
        <v>3698.24</v>
      </c>
      <c r="D37" s="138" t="s">
        <v>64</v>
      </c>
      <c r="E37" s="153" t="s">
        <v>1108</v>
      </c>
      <c r="F37" s="66">
        <v>2</v>
      </c>
      <c r="G37" s="137">
        <v>1829.78</v>
      </c>
      <c r="H37" s="155" t="s">
        <v>1064</v>
      </c>
    </row>
    <row r="38" spans="1:8" ht="14.25" customHeight="1">
      <c r="A38" s="604"/>
      <c r="B38" s="590"/>
      <c r="C38" s="592"/>
      <c r="D38" s="138" t="s">
        <v>1112</v>
      </c>
      <c r="E38" s="138" t="s">
        <v>1113</v>
      </c>
      <c r="F38" s="66">
        <v>3</v>
      </c>
      <c r="G38" s="137">
        <v>1868.46</v>
      </c>
      <c r="H38" s="155" t="s">
        <v>1064</v>
      </c>
    </row>
    <row r="39" spans="1:8" ht="24">
      <c r="A39" s="156" t="s">
        <v>1117</v>
      </c>
      <c r="B39" s="134">
        <v>1</v>
      </c>
      <c r="C39" s="157">
        <v>438.24</v>
      </c>
      <c r="D39" s="138" t="s">
        <v>64</v>
      </c>
      <c r="E39" s="153" t="s">
        <v>1108</v>
      </c>
      <c r="F39" s="66">
        <v>1</v>
      </c>
      <c r="G39" s="137">
        <v>438.24</v>
      </c>
      <c r="H39" s="155" t="s">
        <v>1064</v>
      </c>
    </row>
    <row r="40" spans="1:8" ht="15">
      <c r="A40" s="600" t="s">
        <v>1118</v>
      </c>
      <c r="B40" s="601">
        <v>18</v>
      </c>
      <c r="C40" s="602">
        <v>15539.62</v>
      </c>
      <c r="D40" s="138" t="s">
        <v>63</v>
      </c>
      <c r="E40" s="138" t="s">
        <v>1119</v>
      </c>
      <c r="F40" s="66">
        <v>9</v>
      </c>
      <c r="G40" s="137">
        <v>8480.9</v>
      </c>
      <c r="H40" s="155" t="s">
        <v>1070</v>
      </c>
    </row>
    <row r="41" spans="1:8" ht="24">
      <c r="A41" s="600"/>
      <c r="B41" s="601"/>
      <c r="C41" s="602"/>
      <c r="D41" s="138" t="s">
        <v>64</v>
      </c>
      <c r="E41" s="153" t="s">
        <v>1108</v>
      </c>
      <c r="F41" s="66">
        <v>4</v>
      </c>
      <c r="G41" s="137">
        <v>3207.0399999999972</v>
      </c>
      <c r="H41" s="155" t="s">
        <v>1064</v>
      </c>
    </row>
    <row r="42" spans="1:8" ht="15">
      <c r="A42" s="600"/>
      <c r="B42" s="601"/>
      <c r="C42" s="602"/>
      <c r="D42" s="138" t="s">
        <v>1112</v>
      </c>
      <c r="E42" s="138" t="s">
        <v>1113</v>
      </c>
      <c r="F42" s="66">
        <v>5</v>
      </c>
      <c r="G42" s="137">
        <v>3851.6800000000003</v>
      </c>
      <c r="H42" s="155" t="s">
        <v>1064</v>
      </c>
    </row>
    <row r="43" spans="1:8" ht="24" customHeight="1">
      <c r="A43" s="160" t="s">
        <v>1120</v>
      </c>
      <c r="B43" s="161">
        <v>1</v>
      </c>
      <c r="C43" s="162">
        <v>643</v>
      </c>
      <c r="D43" s="138" t="s">
        <v>64</v>
      </c>
      <c r="E43" s="153" t="s">
        <v>1108</v>
      </c>
      <c r="F43" s="66">
        <v>1</v>
      </c>
      <c r="G43" s="137">
        <v>643</v>
      </c>
      <c r="H43" s="155" t="s">
        <v>1064</v>
      </c>
    </row>
    <row r="44" spans="1:8" ht="24">
      <c r="A44" s="600" t="s">
        <v>1121</v>
      </c>
      <c r="B44" s="601">
        <v>8</v>
      </c>
      <c r="C44" s="602">
        <v>7401.48</v>
      </c>
      <c r="D44" s="138" t="s">
        <v>64</v>
      </c>
      <c r="E44" s="153" t="s">
        <v>1108</v>
      </c>
      <c r="F44" s="66">
        <v>6</v>
      </c>
      <c r="G44" s="137">
        <v>5993.4599999999991</v>
      </c>
      <c r="H44" s="155" t="s">
        <v>1064</v>
      </c>
    </row>
    <row r="45" spans="1:8" ht="15">
      <c r="A45" s="600"/>
      <c r="B45" s="601"/>
      <c r="C45" s="602"/>
      <c r="D45" s="138" t="s">
        <v>72</v>
      </c>
      <c r="E45" s="138" t="s">
        <v>1110</v>
      </c>
      <c r="F45" s="66">
        <v>2</v>
      </c>
      <c r="G45" s="137">
        <v>1408.02</v>
      </c>
      <c r="H45" s="155" t="s">
        <v>1070</v>
      </c>
    </row>
    <row r="46" spans="1:8" ht="24">
      <c r="A46" s="600" t="s">
        <v>1122</v>
      </c>
      <c r="B46" s="601">
        <v>46</v>
      </c>
      <c r="C46" s="602">
        <v>42484.47</v>
      </c>
      <c r="D46" s="138" t="s">
        <v>64</v>
      </c>
      <c r="E46" s="153" t="s">
        <v>1108</v>
      </c>
      <c r="F46" s="66">
        <v>37</v>
      </c>
      <c r="G46" s="137">
        <v>34821.24</v>
      </c>
      <c r="H46" s="605" t="s">
        <v>1064</v>
      </c>
    </row>
    <row r="47" spans="1:8" ht="15">
      <c r="A47" s="600"/>
      <c r="B47" s="601"/>
      <c r="C47" s="602"/>
      <c r="D47" s="138" t="s">
        <v>1112</v>
      </c>
      <c r="E47" s="138" t="s">
        <v>1113</v>
      </c>
      <c r="F47" s="66">
        <v>9</v>
      </c>
      <c r="G47" s="137">
        <v>7663.23</v>
      </c>
      <c r="H47" s="606"/>
    </row>
    <row r="48" spans="1:8" ht="24">
      <c r="A48" s="600" t="s">
        <v>1123</v>
      </c>
      <c r="B48" s="601">
        <v>8</v>
      </c>
      <c r="C48" s="602">
        <v>6498.83</v>
      </c>
      <c r="D48" s="138" t="s">
        <v>64</v>
      </c>
      <c r="E48" s="153" t="s">
        <v>1108</v>
      </c>
      <c r="F48" s="66">
        <v>6</v>
      </c>
      <c r="G48" s="137">
        <v>4891.75</v>
      </c>
      <c r="H48" s="155" t="s">
        <v>1064</v>
      </c>
    </row>
    <row r="49" spans="1:8" ht="15">
      <c r="A49" s="600"/>
      <c r="B49" s="601"/>
      <c r="C49" s="602"/>
      <c r="D49" s="138" t="s">
        <v>72</v>
      </c>
      <c r="E49" s="138" t="s">
        <v>1110</v>
      </c>
      <c r="F49" s="66">
        <v>2</v>
      </c>
      <c r="G49" s="137">
        <v>1607.08</v>
      </c>
      <c r="H49" s="155" t="s">
        <v>1070</v>
      </c>
    </row>
    <row r="50" spans="1:8" ht="24">
      <c r="A50" s="600" t="s">
        <v>1124</v>
      </c>
      <c r="B50" s="601">
        <v>5</v>
      </c>
      <c r="C50" s="602">
        <v>2778.35</v>
      </c>
      <c r="D50" s="138" t="s">
        <v>64</v>
      </c>
      <c r="E50" s="153" t="s">
        <v>1108</v>
      </c>
      <c r="F50" s="66">
        <v>3</v>
      </c>
      <c r="G50" s="137">
        <v>1281.29</v>
      </c>
      <c r="H50" s="605" t="s">
        <v>1064</v>
      </c>
    </row>
    <row r="51" spans="1:8" ht="15">
      <c r="A51" s="600"/>
      <c r="B51" s="601"/>
      <c r="C51" s="602"/>
      <c r="D51" s="138" t="s">
        <v>1112</v>
      </c>
      <c r="E51" s="138" t="s">
        <v>1113</v>
      </c>
      <c r="F51" s="66">
        <v>2</v>
      </c>
      <c r="G51" s="137">
        <v>1497.06</v>
      </c>
      <c r="H51" s="606"/>
    </row>
    <row r="52" spans="1:8" ht="29.25" customHeight="1">
      <c r="A52" s="156" t="s">
        <v>1125</v>
      </c>
      <c r="B52" s="134">
        <v>33</v>
      </c>
      <c r="C52" s="157">
        <v>25763.17</v>
      </c>
      <c r="D52" s="138" t="s">
        <v>64</v>
      </c>
      <c r="E52" s="153" t="s">
        <v>1108</v>
      </c>
      <c r="F52" s="66">
        <v>33</v>
      </c>
      <c r="G52" s="137">
        <v>25763.17</v>
      </c>
      <c r="H52" s="155" t="s">
        <v>1064</v>
      </c>
    </row>
    <row r="53" spans="1:8" ht="24">
      <c r="A53" s="600" t="s">
        <v>1126</v>
      </c>
      <c r="B53" s="601">
        <v>19</v>
      </c>
      <c r="C53" s="602">
        <v>19723.13</v>
      </c>
      <c r="D53" s="138" t="s">
        <v>64</v>
      </c>
      <c r="E53" s="153" t="s">
        <v>1108</v>
      </c>
      <c r="F53" s="66">
        <v>11</v>
      </c>
      <c r="G53" s="137">
        <v>14871.48</v>
      </c>
      <c r="H53" s="155" t="s">
        <v>1064</v>
      </c>
    </row>
    <row r="54" spans="1:8" ht="15">
      <c r="A54" s="600"/>
      <c r="B54" s="601"/>
      <c r="C54" s="602"/>
      <c r="D54" s="138" t="s">
        <v>72</v>
      </c>
      <c r="E54" s="138" t="s">
        <v>1110</v>
      </c>
      <c r="F54" s="66">
        <v>2</v>
      </c>
      <c r="G54" s="137">
        <v>1259.18</v>
      </c>
      <c r="H54" s="155" t="s">
        <v>1070</v>
      </c>
    </row>
    <row r="55" spans="1:8" ht="15">
      <c r="A55" s="600"/>
      <c r="B55" s="601"/>
      <c r="C55" s="602"/>
      <c r="D55" s="138" t="s">
        <v>1112</v>
      </c>
      <c r="E55" s="138" t="s">
        <v>1113</v>
      </c>
      <c r="F55" s="66">
        <v>6</v>
      </c>
      <c r="G55" s="137">
        <v>3592.4700000000003</v>
      </c>
      <c r="H55" s="155" t="s">
        <v>1064</v>
      </c>
    </row>
    <row r="56" spans="1:8" ht="15">
      <c r="A56" s="600" t="s">
        <v>1127</v>
      </c>
      <c r="B56" s="601">
        <v>24</v>
      </c>
      <c r="C56" s="602">
        <v>10398.51</v>
      </c>
      <c r="D56" s="138" t="s">
        <v>63</v>
      </c>
      <c r="E56" s="138" t="s">
        <v>1119</v>
      </c>
      <c r="F56" s="66">
        <v>10</v>
      </c>
      <c r="G56" s="137">
        <v>3390.2</v>
      </c>
      <c r="H56" s="155" t="s">
        <v>1070</v>
      </c>
    </row>
    <row r="57" spans="1:8" ht="24">
      <c r="A57" s="600"/>
      <c r="B57" s="601"/>
      <c r="C57" s="602"/>
      <c r="D57" s="138" t="s">
        <v>64</v>
      </c>
      <c r="E57" s="153" t="s">
        <v>1108</v>
      </c>
      <c r="F57" s="66">
        <v>14</v>
      </c>
      <c r="G57" s="137">
        <v>7008.3099999999986</v>
      </c>
      <c r="H57" s="155" t="s">
        <v>1064</v>
      </c>
    </row>
    <row r="58" spans="1:8" ht="15">
      <c r="A58" s="600" t="s">
        <v>1128</v>
      </c>
      <c r="B58" s="601">
        <v>57</v>
      </c>
      <c r="C58" s="602">
        <v>35460.089999999997</v>
      </c>
      <c r="D58" s="138" t="s">
        <v>63</v>
      </c>
      <c r="E58" s="138" t="s">
        <v>1119</v>
      </c>
      <c r="F58" s="66">
        <v>10</v>
      </c>
      <c r="G58" s="137">
        <v>11036.720000000001</v>
      </c>
      <c r="H58" s="138" t="s">
        <v>1070</v>
      </c>
    </row>
    <row r="59" spans="1:8" ht="24">
      <c r="A59" s="600"/>
      <c r="B59" s="601"/>
      <c r="C59" s="602"/>
      <c r="D59" s="138" t="s">
        <v>64</v>
      </c>
      <c r="E59" s="153" t="s">
        <v>1108</v>
      </c>
      <c r="F59" s="66">
        <v>47</v>
      </c>
      <c r="G59" s="137">
        <v>24423.370000000003</v>
      </c>
      <c r="H59" s="138" t="s">
        <v>1064</v>
      </c>
    </row>
    <row r="60" spans="1:8" ht="24">
      <c r="A60" s="156" t="s">
        <v>1129</v>
      </c>
      <c r="B60" s="134">
        <v>22</v>
      </c>
      <c r="C60" s="157">
        <v>16307.76</v>
      </c>
      <c r="D60" s="138" t="s">
        <v>64</v>
      </c>
      <c r="E60" s="153" t="s">
        <v>1108</v>
      </c>
      <c r="F60" s="66">
        <v>22</v>
      </c>
      <c r="G60" s="137">
        <v>16307.76</v>
      </c>
      <c r="H60" s="138" t="s">
        <v>1064</v>
      </c>
    </row>
    <row r="61" spans="1:8" ht="15.75">
      <c r="A61" s="163" t="s">
        <v>1031</v>
      </c>
      <c r="B61" s="163">
        <v>453</v>
      </c>
      <c r="C61" s="164">
        <v>357112.01</v>
      </c>
      <c r="D61" s="165" t="s">
        <v>1030</v>
      </c>
      <c r="E61" s="165" t="s">
        <v>1030</v>
      </c>
      <c r="F61" s="166">
        <f>SUM(F29:F60)</f>
        <v>453</v>
      </c>
      <c r="G61" s="167">
        <f>SUM(G29:G60)</f>
        <v>357112.00999999989</v>
      </c>
      <c r="H61" s="168" t="s">
        <v>1030</v>
      </c>
    </row>
    <row r="65" spans="1:10" ht="15.75">
      <c r="A65" s="584" t="s">
        <v>202</v>
      </c>
      <c r="B65" s="584"/>
      <c r="C65" s="584"/>
      <c r="D65" s="584"/>
      <c r="E65" s="584"/>
      <c r="F65" s="584"/>
      <c r="G65" s="584"/>
      <c r="H65" s="584"/>
    </row>
    <row r="66" spans="1:10" ht="15">
      <c r="E66" s="147"/>
      <c r="F66" s="148"/>
      <c r="G66" s="149"/>
    </row>
    <row r="67" spans="1:10" ht="15" customHeight="1">
      <c r="A67" s="594" t="s">
        <v>1054</v>
      </c>
      <c r="B67" s="595"/>
      <c r="C67" s="616"/>
      <c r="D67" s="617" t="s">
        <v>1055</v>
      </c>
      <c r="E67" s="617"/>
      <c r="F67" s="617"/>
      <c r="G67" s="617"/>
      <c r="H67" s="618" t="s">
        <v>1056</v>
      </c>
    </row>
    <row r="68" spans="1:10" ht="30">
      <c r="A68" s="169" t="s">
        <v>1057</v>
      </c>
      <c r="B68" s="169" t="s">
        <v>1058</v>
      </c>
      <c r="C68" s="169" t="s">
        <v>1059</v>
      </c>
      <c r="D68" s="170" t="s">
        <v>1060</v>
      </c>
      <c r="E68" s="170" t="s">
        <v>1061</v>
      </c>
      <c r="F68" s="170" t="s">
        <v>1058</v>
      </c>
      <c r="G68" s="170" t="s">
        <v>1059</v>
      </c>
      <c r="H68" s="597"/>
    </row>
    <row r="69" spans="1:10" ht="14.25" customHeight="1">
      <c r="A69" s="607" t="s">
        <v>202</v>
      </c>
      <c r="B69" s="610">
        <v>471</v>
      </c>
      <c r="C69" s="613">
        <v>598830.93999999994</v>
      </c>
      <c r="D69" s="593" t="s">
        <v>203</v>
      </c>
      <c r="E69" s="138" t="s">
        <v>1130</v>
      </c>
      <c r="F69" s="171">
        <v>262</v>
      </c>
      <c r="G69" s="172">
        <v>475129.9</v>
      </c>
      <c r="H69" s="173" t="s">
        <v>1131</v>
      </c>
    </row>
    <row r="70" spans="1:10" ht="14.25" customHeight="1">
      <c r="A70" s="608"/>
      <c r="B70" s="611"/>
      <c r="C70" s="614"/>
      <c r="D70" s="593"/>
      <c r="E70" s="138" t="s">
        <v>1132</v>
      </c>
      <c r="F70" s="171">
        <v>47</v>
      </c>
      <c r="G70" s="172">
        <v>49483.06</v>
      </c>
      <c r="H70" s="173" t="s">
        <v>1064</v>
      </c>
    </row>
    <row r="71" spans="1:10" ht="14.25" customHeight="1">
      <c r="A71" s="608"/>
      <c r="B71" s="611"/>
      <c r="C71" s="614"/>
      <c r="D71" s="593"/>
      <c r="E71" s="174" t="s">
        <v>1133</v>
      </c>
      <c r="F71" s="171">
        <v>37</v>
      </c>
      <c r="G71" s="172">
        <v>46616.9</v>
      </c>
      <c r="H71" s="173" t="s">
        <v>1064</v>
      </c>
    </row>
    <row r="72" spans="1:10" ht="15.75" customHeight="1">
      <c r="A72" s="608"/>
      <c r="B72" s="611"/>
      <c r="C72" s="614"/>
      <c r="D72" s="593"/>
      <c r="E72" s="138" t="s">
        <v>1134</v>
      </c>
      <c r="F72" s="171">
        <v>50</v>
      </c>
      <c r="G72" s="172">
        <v>18000</v>
      </c>
      <c r="H72" s="173" t="s">
        <v>1064</v>
      </c>
    </row>
    <row r="73" spans="1:10" ht="15.75" customHeight="1">
      <c r="A73" s="609"/>
      <c r="B73" s="612"/>
      <c r="C73" s="615"/>
      <c r="D73" s="593"/>
      <c r="E73" s="175" t="s">
        <v>1135</v>
      </c>
      <c r="F73" s="171">
        <v>75</v>
      </c>
      <c r="G73" s="172">
        <v>9601.48</v>
      </c>
      <c r="H73" s="173" t="s">
        <v>1030</v>
      </c>
    </row>
    <row r="74" spans="1:10" ht="14.25">
      <c r="A74" s="607" t="s">
        <v>1136</v>
      </c>
      <c r="B74" s="610">
        <v>27</v>
      </c>
      <c r="C74" s="613">
        <v>22995.42</v>
      </c>
      <c r="D74" s="593" t="s">
        <v>203</v>
      </c>
      <c r="E74" s="138" t="s">
        <v>1134</v>
      </c>
      <c r="F74" s="171">
        <f>10+3</f>
        <v>13</v>
      </c>
      <c r="G74" s="176">
        <f>6142.79+3295.97</f>
        <v>9438.76</v>
      </c>
      <c r="H74" s="173" t="s">
        <v>1064</v>
      </c>
    </row>
    <row r="75" spans="1:10" ht="15">
      <c r="A75" s="608"/>
      <c r="B75" s="611"/>
      <c r="C75" s="614"/>
      <c r="D75" s="593"/>
      <c r="E75" s="138" t="s">
        <v>1130</v>
      </c>
      <c r="F75" s="171">
        <v>4</v>
      </c>
      <c r="G75" s="177">
        <v>2625.16</v>
      </c>
      <c r="H75" s="173" t="s">
        <v>1131</v>
      </c>
    </row>
    <row r="76" spans="1:10" ht="15">
      <c r="A76" s="609"/>
      <c r="B76" s="612"/>
      <c r="C76" s="615"/>
      <c r="D76" s="138" t="s">
        <v>1137</v>
      </c>
      <c r="E76" s="138" t="s">
        <v>1138</v>
      </c>
      <c r="F76" s="171">
        <v>10</v>
      </c>
      <c r="G76" s="177">
        <v>10971.1</v>
      </c>
      <c r="H76" s="173" t="s">
        <v>1131</v>
      </c>
      <c r="J76" s="342"/>
    </row>
    <row r="77" spans="1:10" ht="15">
      <c r="A77" s="607" t="s">
        <v>1139</v>
      </c>
      <c r="B77" s="610">
        <v>107</v>
      </c>
      <c r="C77" s="613">
        <v>79418.399999999994</v>
      </c>
      <c r="D77" s="593" t="s">
        <v>203</v>
      </c>
      <c r="E77" s="138" t="s">
        <v>1130</v>
      </c>
      <c r="F77" s="171">
        <v>7</v>
      </c>
      <c r="G77" s="177">
        <v>13090.51</v>
      </c>
      <c r="H77" s="178" t="s">
        <v>1131</v>
      </c>
    </row>
    <row r="78" spans="1:10" ht="15">
      <c r="A78" s="608"/>
      <c r="B78" s="611"/>
      <c r="C78" s="614"/>
      <c r="D78" s="593"/>
      <c r="E78" s="138" t="s">
        <v>1134</v>
      </c>
      <c r="F78" s="171">
        <v>41</v>
      </c>
      <c r="G78" s="177">
        <v>17765</v>
      </c>
      <c r="H78" s="173" t="s">
        <v>1064</v>
      </c>
    </row>
    <row r="79" spans="1:10" ht="15">
      <c r="A79" s="609"/>
      <c r="B79" s="612"/>
      <c r="C79" s="615"/>
      <c r="D79" s="138" t="s">
        <v>1137</v>
      </c>
      <c r="E79" s="138" t="s">
        <v>1138</v>
      </c>
      <c r="F79" s="171">
        <v>59</v>
      </c>
      <c r="G79" s="177">
        <v>48562.89</v>
      </c>
      <c r="H79" s="178" t="s">
        <v>1131</v>
      </c>
    </row>
    <row r="80" spans="1:10" ht="16.5" customHeight="1">
      <c r="A80" s="179" t="s">
        <v>1140</v>
      </c>
      <c r="B80" s="180">
        <v>1</v>
      </c>
      <c r="C80" s="181">
        <v>891.02</v>
      </c>
      <c r="D80" s="138" t="s">
        <v>203</v>
      </c>
      <c r="E80" s="138" t="s">
        <v>1130</v>
      </c>
      <c r="F80" s="171">
        <v>1</v>
      </c>
      <c r="G80" s="177">
        <v>891.02</v>
      </c>
      <c r="H80" s="182" t="s">
        <v>1070</v>
      </c>
    </row>
    <row r="81" spans="1:8" ht="15.75">
      <c r="A81" s="183" t="s">
        <v>1031</v>
      </c>
      <c r="B81" s="184">
        <v>606</v>
      </c>
      <c r="C81" s="185">
        <f>SUM(C69:C80)</f>
        <v>702135.78</v>
      </c>
      <c r="D81" s="186" t="s">
        <v>1030</v>
      </c>
      <c r="E81" s="186" t="s">
        <v>1030</v>
      </c>
      <c r="F81" s="187">
        <f>SUM(F69:F80)</f>
        <v>606</v>
      </c>
      <c r="G81" s="188">
        <f>SUM(G69:G80)</f>
        <v>702175.78</v>
      </c>
      <c r="H81" s="189" t="s">
        <v>1030</v>
      </c>
    </row>
    <row r="82" spans="1:8" ht="15">
      <c r="E82" s="147"/>
      <c r="F82" s="148"/>
      <c r="G82" s="149"/>
    </row>
    <row r="83" spans="1:8" ht="15">
      <c r="E83" s="147"/>
      <c r="F83" s="148"/>
      <c r="G83" s="149"/>
    </row>
    <row r="84" spans="1:8">
      <c r="E84" s="190"/>
      <c r="F84" s="148"/>
      <c r="G84" s="191"/>
    </row>
    <row r="85" spans="1:8" ht="15.75">
      <c r="A85" s="584" t="s">
        <v>208</v>
      </c>
      <c r="B85" s="584"/>
      <c r="C85" s="584"/>
      <c r="D85" s="584"/>
      <c r="E85" s="584"/>
      <c r="F85" s="584"/>
      <c r="G85" s="584"/>
      <c r="H85" s="584"/>
    </row>
    <row r="87" spans="1:8" ht="15" customHeight="1">
      <c r="A87" s="594" t="s">
        <v>1054</v>
      </c>
      <c r="B87" s="595"/>
      <c r="C87" s="616"/>
      <c r="D87" s="586" t="s">
        <v>1055</v>
      </c>
      <c r="E87" s="586"/>
      <c r="F87" s="586"/>
      <c r="G87" s="586"/>
      <c r="H87" s="618" t="s">
        <v>1056</v>
      </c>
    </row>
    <row r="88" spans="1:8" ht="30">
      <c r="A88" s="152" t="s">
        <v>1057</v>
      </c>
      <c r="B88" s="152" t="s">
        <v>1058</v>
      </c>
      <c r="C88" s="152" t="s">
        <v>1059</v>
      </c>
      <c r="D88" s="131" t="s">
        <v>1060</v>
      </c>
      <c r="E88" s="131" t="s">
        <v>1061</v>
      </c>
      <c r="F88" s="132" t="s">
        <v>1058</v>
      </c>
      <c r="G88" s="132" t="s">
        <v>1059</v>
      </c>
      <c r="H88" s="597"/>
    </row>
    <row r="89" spans="1:8" ht="15">
      <c r="A89" s="192" t="s">
        <v>1141</v>
      </c>
      <c r="B89" s="138">
        <v>62</v>
      </c>
      <c r="C89" s="157">
        <v>39866</v>
      </c>
      <c r="D89" s="136" t="s">
        <v>212</v>
      </c>
      <c r="E89" s="136" t="s">
        <v>1142</v>
      </c>
      <c r="F89" s="193">
        <v>62</v>
      </c>
      <c r="G89" s="194">
        <v>39866</v>
      </c>
      <c r="H89" s="136" t="s">
        <v>1064</v>
      </c>
    </row>
    <row r="90" spans="1:8" ht="15">
      <c r="A90" s="195" t="s">
        <v>1143</v>
      </c>
      <c r="B90" s="138">
        <v>1</v>
      </c>
      <c r="C90" s="157">
        <v>643</v>
      </c>
      <c r="D90" s="136" t="s">
        <v>212</v>
      </c>
      <c r="E90" s="136" t="s">
        <v>1142</v>
      </c>
      <c r="F90" s="193">
        <v>1</v>
      </c>
      <c r="G90" s="194">
        <v>643</v>
      </c>
      <c r="H90" s="136" t="s">
        <v>1064</v>
      </c>
    </row>
    <row r="91" spans="1:8" ht="15">
      <c r="A91" s="195" t="s">
        <v>1144</v>
      </c>
      <c r="B91" s="138">
        <v>1</v>
      </c>
      <c r="C91" s="157">
        <v>643</v>
      </c>
      <c r="D91" s="136" t="s">
        <v>212</v>
      </c>
      <c r="E91" s="136" t="s">
        <v>1142</v>
      </c>
      <c r="F91" s="193">
        <v>1</v>
      </c>
      <c r="G91" s="194">
        <v>643</v>
      </c>
      <c r="H91" s="136" t="s">
        <v>1064</v>
      </c>
    </row>
    <row r="92" spans="1:8" ht="14.25">
      <c r="A92" s="620" t="s">
        <v>208</v>
      </c>
      <c r="B92" s="621">
        <v>1538</v>
      </c>
      <c r="C92" s="602">
        <v>1322348.51</v>
      </c>
      <c r="D92" s="136" t="s">
        <v>212</v>
      </c>
      <c r="E92" s="136" t="s">
        <v>1142</v>
      </c>
      <c r="F92" s="196">
        <v>557</v>
      </c>
      <c r="G92" s="197">
        <v>301138</v>
      </c>
      <c r="H92" s="136" t="s">
        <v>1064</v>
      </c>
    </row>
    <row r="93" spans="1:8" ht="15">
      <c r="A93" s="620"/>
      <c r="B93" s="621"/>
      <c r="C93" s="602"/>
      <c r="D93" s="136" t="s">
        <v>1071</v>
      </c>
      <c r="E93" s="136" t="s">
        <v>1071</v>
      </c>
      <c r="F93" s="193">
        <v>981</v>
      </c>
      <c r="G93" s="194">
        <v>1021210.5100000002</v>
      </c>
      <c r="H93" s="136" t="s">
        <v>1070</v>
      </c>
    </row>
    <row r="94" spans="1:8" ht="15">
      <c r="A94" s="195" t="s">
        <v>1145</v>
      </c>
      <c r="B94" s="138">
        <v>131</v>
      </c>
      <c r="C94" s="157">
        <v>87667.89</v>
      </c>
      <c r="D94" s="136" t="s">
        <v>1071</v>
      </c>
      <c r="E94" s="136" t="s">
        <v>1071</v>
      </c>
      <c r="F94" s="193">
        <v>131</v>
      </c>
      <c r="G94" s="194">
        <v>87667.89</v>
      </c>
      <c r="H94" s="136" t="s">
        <v>1070</v>
      </c>
    </row>
    <row r="95" spans="1:8" ht="15.75">
      <c r="A95" s="198" t="s">
        <v>1031</v>
      </c>
      <c r="B95" s="199">
        <v>1733</v>
      </c>
      <c r="C95" s="200">
        <v>1451168.4</v>
      </c>
      <c r="D95" s="186" t="s">
        <v>1030</v>
      </c>
      <c r="E95" s="186" t="s">
        <v>1030</v>
      </c>
      <c r="F95" s="166">
        <f>SUM(F89:F94)</f>
        <v>1733</v>
      </c>
      <c r="G95" s="167">
        <f>SUM(G89:G94)</f>
        <v>1451168.4000000001</v>
      </c>
      <c r="H95" s="201" t="s">
        <v>1030</v>
      </c>
    </row>
    <row r="97" spans="1:8" ht="14.25">
      <c r="E97" s="147"/>
      <c r="F97" s="148">
        <f>F93+F94</f>
        <v>1112</v>
      </c>
      <c r="G97" s="148">
        <f>G93+G94</f>
        <v>1108878.4000000001</v>
      </c>
    </row>
    <row r="98" spans="1:8" ht="15">
      <c r="E98" s="147"/>
      <c r="F98" s="148"/>
      <c r="G98" s="149"/>
    </row>
    <row r="99" spans="1:8" ht="15.75">
      <c r="A99" s="584" t="s">
        <v>266</v>
      </c>
      <c r="B99" s="584"/>
      <c r="C99" s="584"/>
      <c r="D99" s="584"/>
      <c r="E99" s="584"/>
      <c r="F99" s="584"/>
      <c r="G99" s="584"/>
      <c r="H99" s="584"/>
    </row>
    <row r="101" spans="1:8" ht="15" customHeight="1">
      <c r="A101" s="585" t="s">
        <v>1054</v>
      </c>
      <c r="B101" s="585"/>
      <c r="C101" s="585"/>
      <c r="D101" s="586" t="s">
        <v>1055</v>
      </c>
      <c r="E101" s="586"/>
      <c r="F101" s="586"/>
      <c r="G101" s="586"/>
      <c r="H101" s="587" t="s">
        <v>1056</v>
      </c>
    </row>
    <row r="102" spans="1:8" ht="30">
      <c r="A102" s="130" t="s">
        <v>1057</v>
      </c>
      <c r="B102" s="130" t="s">
        <v>1058</v>
      </c>
      <c r="C102" s="130" t="s">
        <v>1059</v>
      </c>
      <c r="D102" s="202" t="s">
        <v>1060</v>
      </c>
      <c r="E102" s="202" t="s">
        <v>1061</v>
      </c>
      <c r="F102" s="203" t="s">
        <v>1058</v>
      </c>
      <c r="G102" s="203" t="s">
        <v>1059</v>
      </c>
      <c r="H102" s="587"/>
    </row>
    <row r="103" spans="1:8" ht="15.75">
      <c r="A103" s="133" t="s">
        <v>1146</v>
      </c>
      <c r="B103" s="134">
        <v>1</v>
      </c>
      <c r="C103" s="204">
        <v>1164.08</v>
      </c>
      <c r="D103" s="205" t="s">
        <v>232</v>
      </c>
      <c r="E103" s="205" t="s">
        <v>1071</v>
      </c>
      <c r="F103" s="193">
        <v>1</v>
      </c>
      <c r="G103" s="194">
        <v>1164.08</v>
      </c>
      <c r="H103" s="138" t="s">
        <v>1064</v>
      </c>
    </row>
    <row r="104" spans="1:8" ht="15">
      <c r="A104" s="588" t="s">
        <v>1147</v>
      </c>
      <c r="B104" s="601">
        <v>4</v>
      </c>
      <c r="C104" s="619">
        <v>2006</v>
      </c>
      <c r="D104" s="138" t="s">
        <v>1148</v>
      </c>
      <c r="E104" s="138" t="s">
        <v>1149</v>
      </c>
      <c r="F104" s="193">
        <v>2</v>
      </c>
      <c r="G104" s="194">
        <v>1286</v>
      </c>
      <c r="H104" s="138" t="s">
        <v>1070</v>
      </c>
    </row>
    <row r="105" spans="1:8" ht="15">
      <c r="A105" s="588"/>
      <c r="B105" s="601"/>
      <c r="C105" s="619"/>
      <c r="D105" s="138" t="s">
        <v>1150</v>
      </c>
      <c r="E105" s="138" t="s">
        <v>1151</v>
      </c>
      <c r="F105" s="193">
        <v>2</v>
      </c>
      <c r="G105" s="194">
        <v>720</v>
      </c>
      <c r="H105" s="387" t="s">
        <v>1070</v>
      </c>
    </row>
    <row r="106" spans="1:8" ht="15.75" customHeight="1">
      <c r="A106" s="588" t="s">
        <v>1152</v>
      </c>
      <c r="B106" s="601">
        <v>4</v>
      </c>
      <c r="C106" s="619">
        <v>2066.7199999999998</v>
      </c>
      <c r="D106" s="138" t="s">
        <v>1148</v>
      </c>
      <c r="E106" s="138" t="s">
        <v>1149</v>
      </c>
      <c r="F106" s="193">
        <v>2</v>
      </c>
      <c r="G106" s="194">
        <v>1114.56</v>
      </c>
      <c r="H106" s="138" t="s">
        <v>1070</v>
      </c>
    </row>
    <row r="107" spans="1:8" ht="15.75" customHeight="1">
      <c r="A107" s="588"/>
      <c r="B107" s="601"/>
      <c r="C107" s="619"/>
      <c r="D107" s="138" t="s">
        <v>1153</v>
      </c>
      <c r="E107" s="138" t="s">
        <v>1071</v>
      </c>
      <c r="F107" s="193">
        <v>2</v>
      </c>
      <c r="G107" s="194">
        <v>952.16</v>
      </c>
      <c r="H107" s="138" t="s">
        <v>1064</v>
      </c>
    </row>
    <row r="108" spans="1:8" ht="15.75" customHeight="1">
      <c r="A108" s="588" t="s">
        <v>1154</v>
      </c>
      <c r="B108" s="601">
        <v>11</v>
      </c>
      <c r="C108" s="619">
        <v>13190.79</v>
      </c>
      <c r="D108" s="138" t="s">
        <v>1148</v>
      </c>
      <c r="E108" s="138" t="s">
        <v>1149</v>
      </c>
      <c r="F108" s="193">
        <v>3</v>
      </c>
      <c r="G108" s="194">
        <v>4775.62</v>
      </c>
      <c r="H108" s="138" t="s">
        <v>1070</v>
      </c>
    </row>
    <row r="109" spans="1:8" ht="15.75" customHeight="1">
      <c r="A109" s="588"/>
      <c r="B109" s="601"/>
      <c r="C109" s="619"/>
      <c r="D109" s="138" t="s">
        <v>1153</v>
      </c>
      <c r="E109" s="138" t="s">
        <v>1071</v>
      </c>
      <c r="F109" s="193">
        <v>8</v>
      </c>
      <c r="G109" s="194">
        <v>8415.1699999999983</v>
      </c>
      <c r="H109" s="138" t="s">
        <v>1064</v>
      </c>
    </row>
    <row r="110" spans="1:8" ht="15">
      <c r="A110" s="588" t="s">
        <v>266</v>
      </c>
      <c r="B110" s="601">
        <v>35</v>
      </c>
      <c r="C110" s="619">
        <v>27816.22</v>
      </c>
      <c r="D110" s="138" t="s">
        <v>1091</v>
      </c>
      <c r="E110" s="138" t="s">
        <v>1155</v>
      </c>
      <c r="F110" s="193">
        <v>17</v>
      </c>
      <c r="G110" s="194">
        <v>14645.32</v>
      </c>
      <c r="H110" s="138" t="s">
        <v>1064</v>
      </c>
    </row>
    <row r="111" spans="1:8" ht="15">
      <c r="A111" s="588"/>
      <c r="B111" s="601"/>
      <c r="C111" s="619"/>
      <c r="D111" s="138" t="s">
        <v>1148</v>
      </c>
      <c r="E111" s="138" t="s">
        <v>1149</v>
      </c>
      <c r="F111" s="193">
        <v>13</v>
      </c>
      <c r="G111" s="194">
        <v>10247.14</v>
      </c>
      <c r="H111" s="138" t="s">
        <v>1070</v>
      </c>
    </row>
    <row r="112" spans="1:8" ht="15">
      <c r="A112" s="588"/>
      <c r="B112" s="601"/>
      <c r="C112" s="619"/>
      <c r="D112" s="138" t="s">
        <v>1153</v>
      </c>
      <c r="E112" s="138" t="s">
        <v>1071</v>
      </c>
      <c r="F112" s="193">
        <v>5</v>
      </c>
      <c r="G112" s="194">
        <v>2923.76</v>
      </c>
      <c r="H112" s="138" t="s">
        <v>1064</v>
      </c>
    </row>
    <row r="113" spans="1:8" ht="15.75">
      <c r="A113" s="140" t="s">
        <v>1031</v>
      </c>
      <c r="B113" s="141">
        <v>55</v>
      </c>
      <c r="C113" s="206">
        <v>46243.81</v>
      </c>
      <c r="D113" s="143" t="s">
        <v>1030</v>
      </c>
      <c r="E113" s="143" t="s">
        <v>1030</v>
      </c>
      <c r="F113" s="203">
        <f>SUM(F103:F112)</f>
        <v>55</v>
      </c>
      <c r="G113" s="207">
        <f>SUM(G103:G112)</f>
        <v>46243.81</v>
      </c>
      <c r="H113" s="146" t="s">
        <v>1030</v>
      </c>
    </row>
    <row r="115" spans="1:8" ht="15">
      <c r="E115" s="147"/>
      <c r="F115" s="148"/>
      <c r="G115" s="149"/>
    </row>
    <row r="116" spans="1:8" ht="15">
      <c r="E116" s="147"/>
      <c r="F116" s="148"/>
      <c r="G116" s="149"/>
    </row>
    <row r="117" spans="1:8" ht="15.75">
      <c r="A117" s="584" t="s">
        <v>1156</v>
      </c>
      <c r="B117" s="584"/>
      <c r="C117" s="584"/>
      <c r="D117" s="584"/>
      <c r="E117" s="584"/>
      <c r="F117" s="584"/>
      <c r="G117" s="584"/>
      <c r="H117" s="584"/>
    </row>
    <row r="119" spans="1:8" ht="15.75" customHeight="1">
      <c r="A119" s="622" t="s">
        <v>1054</v>
      </c>
      <c r="B119" s="622"/>
      <c r="C119" s="622"/>
      <c r="D119" s="617" t="s">
        <v>1055</v>
      </c>
      <c r="E119" s="617"/>
      <c r="F119" s="617"/>
      <c r="G119" s="617"/>
      <c r="H119" s="623" t="s">
        <v>1056</v>
      </c>
    </row>
    <row r="120" spans="1:8" ht="25.5">
      <c r="A120" s="208" t="s">
        <v>1057</v>
      </c>
      <c r="B120" s="208" t="s">
        <v>1058</v>
      </c>
      <c r="C120" s="208" t="s">
        <v>1059</v>
      </c>
      <c r="D120" s="203" t="s">
        <v>1060</v>
      </c>
      <c r="E120" s="203" t="s">
        <v>1061</v>
      </c>
      <c r="F120" s="203" t="s">
        <v>1058</v>
      </c>
      <c r="G120" s="203" t="s">
        <v>1059</v>
      </c>
      <c r="H120" s="623"/>
    </row>
    <row r="121" spans="1:8" ht="25.5">
      <c r="A121" s="624" t="s">
        <v>1157</v>
      </c>
      <c r="B121" s="627">
        <v>7</v>
      </c>
      <c r="C121" s="628">
        <v>5808.81</v>
      </c>
      <c r="D121" s="209" t="s">
        <v>1158</v>
      </c>
      <c r="E121" s="209" t="s">
        <v>1159</v>
      </c>
      <c r="F121" s="210">
        <v>4</v>
      </c>
      <c r="G121" s="211">
        <v>3371.52</v>
      </c>
      <c r="H121" s="209" t="s">
        <v>1070</v>
      </c>
    </row>
    <row r="122" spans="1:8" ht="15">
      <c r="A122" s="624"/>
      <c r="B122" s="627"/>
      <c r="C122" s="628"/>
      <c r="D122" s="209" t="s">
        <v>1160</v>
      </c>
      <c r="E122" s="209" t="s">
        <v>1161</v>
      </c>
      <c r="F122" s="210">
        <v>1</v>
      </c>
      <c r="G122" s="211">
        <v>966.74</v>
      </c>
      <c r="H122" s="209" t="s">
        <v>1070</v>
      </c>
    </row>
    <row r="123" spans="1:8" ht="15">
      <c r="A123" s="624"/>
      <c r="B123" s="627"/>
      <c r="C123" s="628"/>
      <c r="D123" s="209" t="s">
        <v>1162</v>
      </c>
      <c r="E123" s="209" t="s">
        <v>1163</v>
      </c>
      <c r="F123" s="210">
        <v>1</v>
      </c>
      <c r="G123" s="211">
        <v>306.47000000000003</v>
      </c>
      <c r="H123" s="209" t="s">
        <v>1064</v>
      </c>
    </row>
    <row r="124" spans="1:8" ht="15">
      <c r="A124" s="624"/>
      <c r="B124" s="627"/>
      <c r="C124" s="628"/>
      <c r="D124" s="209" t="s">
        <v>232</v>
      </c>
      <c r="E124" s="209" t="s">
        <v>1071</v>
      </c>
      <c r="F124" s="210">
        <v>1</v>
      </c>
      <c r="G124" s="211">
        <v>1164.08</v>
      </c>
      <c r="H124" s="209" t="s">
        <v>1070</v>
      </c>
    </row>
    <row r="125" spans="1:8" ht="15" customHeight="1">
      <c r="A125" s="624" t="s">
        <v>1164</v>
      </c>
      <c r="B125" s="625">
        <v>60</v>
      </c>
      <c r="C125" s="626">
        <v>57302.45</v>
      </c>
      <c r="D125" s="209" t="s">
        <v>232</v>
      </c>
      <c r="E125" s="209" t="s">
        <v>1071</v>
      </c>
      <c r="F125" s="210">
        <v>51</v>
      </c>
      <c r="G125" s="211">
        <v>52317.73</v>
      </c>
      <c r="H125" s="209" t="s">
        <v>1070</v>
      </c>
    </row>
    <row r="126" spans="1:8" ht="25.5">
      <c r="A126" s="624"/>
      <c r="B126" s="625"/>
      <c r="C126" s="626"/>
      <c r="D126" s="209" t="s">
        <v>1158</v>
      </c>
      <c r="E126" s="209" t="s">
        <v>1159</v>
      </c>
      <c r="F126" s="210">
        <v>9</v>
      </c>
      <c r="G126" s="211">
        <v>4984.72</v>
      </c>
      <c r="H126" s="209" t="s">
        <v>1070</v>
      </c>
    </row>
    <row r="127" spans="1:8" ht="15">
      <c r="A127" s="624" t="s">
        <v>116</v>
      </c>
      <c r="B127" s="625">
        <v>66</v>
      </c>
      <c r="C127" s="626">
        <v>67452.079999999987</v>
      </c>
      <c r="D127" s="209" t="s">
        <v>232</v>
      </c>
      <c r="E127" s="209" t="s">
        <v>1071</v>
      </c>
      <c r="F127" s="210">
        <v>6</v>
      </c>
      <c r="G127" s="211">
        <v>5618.85</v>
      </c>
      <c r="H127" s="209" t="s">
        <v>1070</v>
      </c>
    </row>
    <row r="128" spans="1:8" ht="15">
      <c r="A128" s="624"/>
      <c r="B128" s="625"/>
      <c r="C128" s="626"/>
      <c r="D128" s="209" t="s">
        <v>1162</v>
      </c>
      <c r="E128" s="209" t="s">
        <v>1163</v>
      </c>
      <c r="F128" s="210">
        <v>3</v>
      </c>
      <c r="G128" s="211">
        <v>919.41</v>
      </c>
      <c r="H128" s="209" t="s">
        <v>1064</v>
      </c>
    </row>
    <row r="129" spans="1:8" ht="12.75" customHeight="1">
      <c r="A129" s="624"/>
      <c r="B129" s="625"/>
      <c r="C129" s="626"/>
      <c r="D129" s="212" t="s">
        <v>376</v>
      </c>
      <c r="E129" s="212" t="s">
        <v>1165</v>
      </c>
      <c r="F129" s="213">
        <v>5</v>
      </c>
      <c r="G129" s="214">
        <v>5229.3999999999996</v>
      </c>
      <c r="H129" s="212" t="s">
        <v>1064</v>
      </c>
    </row>
    <row r="130" spans="1:8" ht="15">
      <c r="A130" s="624"/>
      <c r="B130" s="625"/>
      <c r="C130" s="626"/>
      <c r="D130" s="209" t="s">
        <v>1166</v>
      </c>
      <c r="E130" s="209" t="s">
        <v>1161</v>
      </c>
      <c r="F130" s="210">
        <v>50</v>
      </c>
      <c r="G130" s="211">
        <v>54679.56</v>
      </c>
      <c r="H130" s="209" t="s">
        <v>1070</v>
      </c>
    </row>
    <row r="131" spans="1:8" ht="25.5">
      <c r="A131" s="624"/>
      <c r="B131" s="625"/>
      <c r="C131" s="626"/>
      <c r="D131" s="209" t="s">
        <v>1167</v>
      </c>
      <c r="E131" s="209" t="s">
        <v>1159</v>
      </c>
      <c r="F131" s="210">
        <v>2</v>
      </c>
      <c r="G131" s="211">
        <v>994.86</v>
      </c>
      <c r="H131" s="209" t="s">
        <v>1070</v>
      </c>
    </row>
    <row r="132" spans="1:8" ht="19.5" customHeight="1">
      <c r="A132" s="215" t="s">
        <v>1168</v>
      </c>
      <c r="B132" s="216">
        <v>1</v>
      </c>
      <c r="C132" s="217">
        <v>874.92</v>
      </c>
      <c r="D132" s="209" t="s">
        <v>232</v>
      </c>
      <c r="E132" s="209" t="s">
        <v>1071</v>
      </c>
      <c r="F132" s="210">
        <v>1</v>
      </c>
      <c r="G132" s="218">
        <v>874.92</v>
      </c>
      <c r="H132" s="209" t="s">
        <v>1070</v>
      </c>
    </row>
    <row r="133" spans="1:8" ht="15">
      <c r="A133" s="624" t="s">
        <v>118</v>
      </c>
      <c r="B133" s="625">
        <v>22</v>
      </c>
      <c r="C133" s="626">
        <v>22888.92</v>
      </c>
      <c r="D133" s="209" t="s">
        <v>1169</v>
      </c>
      <c r="E133" s="209" t="s">
        <v>1161</v>
      </c>
      <c r="F133" s="210">
        <v>10</v>
      </c>
      <c r="G133" s="211">
        <v>10421.799999999999</v>
      </c>
      <c r="H133" s="209" t="s">
        <v>1070</v>
      </c>
    </row>
    <row r="134" spans="1:8" ht="25.5">
      <c r="A134" s="624"/>
      <c r="B134" s="625"/>
      <c r="C134" s="626"/>
      <c r="D134" s="209" t="s">
        <v>1158</v>
      </c>
      <c r="E134" s="209" t="s">
        <v>1159</v>
      </c>
      <c r="F134" s="210">
        <v>3</v>
      </c>
      <c r="G134" s="211">
        <v>2010.06</v>
      </c>
      <c r="H134" s="209" t="s">
        <v>1070</v>
      </c>
    </row>
    <row r="135" spans="1:8" ht="15">
      <c r="A135" s="624"/>
      <c r="B135" s="625"/>
      <c r="C135" s="626"/>
      <c r="D135" s="209" t="s">
        <v>232</v>
      </c>
      <c r="E135" s="209" t="s">
        <v>1071</v>
      </c>
      <c r="F135" s="210">
        <v>9</v>
      </c>
      <c r="G135" s="211">
        <v>10457.06</v>
      </c>
      <c r="H135" s="209" t="s">
        <v>1070</v>
      </c>
    </row>
    <row r="136" spans="1:8" ht="15">
      <c r="A136" s="624" t="s">
        <v>1170</v>
      </c>
      <c r="B136" s="625">
        <v>2</v>
      </c>
      <c r="C136" s="626">
        <v>1840.74</v>
      </c>
      <c r="D136" s="209" t="s">
        <v>1162</v>
      </c>
      <c r="E136" s="209" t="s">
        <v>1163</v>
      </c>
      <c r="F136" s="210">
        <v>1</v>
      </c>
      <c r="G136" s="218">
        <v>1391.54</v>
      </c>
      <c r="H136" s="209" t="s">
        <v>1064</v>
      </c>
    </row>
    <row r="137" spans="1:8" ht="25.5">
      <c r="A137" s="624"/>
      <c r="B137" s="625"/>
      <c r="C137" s="626"/>
      <c r="D137" s="209" t="s">
        <v>1158</v>
      </c>
      <c r="E137" s="209" t="s">
        <v>1159</v>
      </c>
      <c r="F137" s="210">
        <v>1</v>
      </c>
      <c r="G137" s="211">
        <v>449.2</v>
      </c>
      <c r="H137" s="209" t="s">
        <v>1070</v>
      </c>
    </row>
    <row r="138" spans="1:8" ht="15">
      <c r="A138" s="624" t="s">
        <v>120</v>
      </c>
      <c r="B138" s="625">
        <v>16</v>
      </c>
      <c r="C138" s="626">
        <v>11393.06</v>
      </c>
      <c r="D138" s="209" t="s">
        <v>1169</v>
      </c>
      <c r="E138" s="209" t="s">
        <v>1161</v>
      </c>
      <c r="F138" s="210">
        <v>1</v>
      </c>
      <c r="G138" s="211">
        <v>966.74</v>
      </c>
      <c r="H138" s="209" t="s">
        <v>1070</v>
      </c>
    </row>
    <row r="139" spans="1:8" ht="25.5">
      <c r="A139" s="624"/>
      <c r="B139" s="625"/>
      <c r="C139" s="626"/>
      <c r="D139" s="209" t="s">
        <v>1158</v>
      </c>
      <c r="E139" s="209" t="s">
        <v>1159</v>
      </c>
      <c r="F139" s="210">
        <v>5</v>
      </c>
      <c r="G139" s="211">
        <v>2246</v>
      </c>
      <c r="H139" s="209" t="s">
        <v>1070</v>
      </c>
    </row>
    <row r="140" spans="1:8" ht="15">
      <c r="A140" s="624"/>
      <c r="B140" s="625"/>
      <c r="C140" s="626"/>
      <c r="D140" s="209" t="s">
        <v>232</v>
      </c>
      <c r="E140" s="209" t="s">
        <v>1071</v>
      </c>
      <c r="F140" s="210">
        <v>5</v>
      </c>
      <c r="G140" s="211">
        <v>3310.9</v>
      </c>
      <c r="H140" s="209" t="s">
        <v>1070</v>
      </c>
    </row>
    <row r="141" spans="1:8" ht="15">
      <c r="A141" s="624"/>
      <c r="B141" s="625"/>
      <c r="C141" s="626"/>
      <c r="D141" s="209" t="s">
        <v>1162</v>
      </c>
      <c r="E141" s="209" t="s">
        <v>1163</v>
      </c>
      <c r="F141" s="210">
        <v>5</v>
      </c>
      <c r="G141" s="218">
        <v>4869.42</v>
      </c>
      <c r="H141" s="209" t="s">
        <v>1064</v>
      </c>
    </row>
    <row r="142" spans="1:8" ht="15">
      <c r="A142" s="624" t="s">
        <v>1171</v>
      </c>
      <c r="B142" s="625">
        <v>7</v>
      </c>
      <c r="C142" s="626">
        <v>7119.920000000001</v>
      </c>
      <c r="D142" s="209" t="s">
        <v>1169</v>
      </c>
      <c r="E142" s="209" t="s">
        <v>1161</v>
      </c>
      <c r="F142" s="210">
        <v>6</v>
      </c>
      <c r="G142" s="211">
        <v>6445.48</v>
      </c>
      <c r="H142" s="209" t="s">
        <v>1070</v>
      </c>
    </row>
    <row r="143" spans="1:8" ht="15">
      <c r="A143" s="624"/>
      <c r="B143" s="625"/>
      <c r="C143" s="626"/>
      <c r="D143" s="209" t="s">
        <v>232</v>
      </c>
      <c r="E143" s="209" t="s">
        <v>1071</v>
      </c>
      <c r="F143" s="210">
        <v>1</v>
      </c>
      <c r="G143" s="211">
        <v>674.44</v>
      </c>
      <c r="H143" s="209" t="s">
        <v>1070</v>
      </c>
    </row>
    <row r="144" spans="1:8" ht="15">
      <c r="A144" s="624" t="s">
        <v>1172</v>
      </c>
      <c r="B144" s="627">
        <v>15</v>
      </c>
      <c r="C144" s="628">
        <v>12215.560000000001</v>
      </c>
      <c r="D144" s="209" t="s">
        <v>1169</v>
      </c>
      <c r="E144" s="209" t="s">
        <v>1161</v>
      </c>
      <c r="F144" s="210">
        <v>2</v>
      </c>
      <c r="G144" s="211">
        <v>2282.56</v>
      </c>
      <c r="H144" s="209" t="s">
        <v>1070</v>
      </c>
    </row>
    <row r="145" spans="1:8" ht="15">
      <c r="A145" s="624"/>
      <c r="B145" s="627"/>
      <c r="C145" s="628"/>
      <c r="D145" s="209" t="s">
        <v>232</v>
      </c>
      <c r="E145" s="209" t="s">
        <v>1071</v>
      </c>
      <c r="F145" s="210">
        <v>13</v>
      </c>
      <c r="G145" s="211">
        <v>9933</v>
      </c>
      <c r="H145" s="209" t="s">
        <v>1070</v>
      </c>
    </row>
    <row r="146" spans="1:8" ht="16.5" customHeight="1">
      <c r="A146" s="215" t="s">
        <v>1173</v>
      </c>
      <c r="B146" s="216">
        <v>180</v>
      </c>
      <c r="C146" s="217">
        <v>162433.57999999999</v>
      </c>
      <c r="D146" s="209" t="s">
        <v>1173</v>
      </c>
      <c r="E146" s="209" t="s">
        <v>1174</v>
      </c>
      <c r="F146" s="210">
        <v>180</v>
      </c>
      <c r="G146" s="218">
        <v>162433.57999999999</v>
      </c>
      <c r="H146" s="209" t="s">
        <v>1064</v>
      </c>
    </row>
    <row r="147" spans="1:8" ht="15">
      <c r="A147" s="624" t="s">
        <v>1175</v>
      </c>
      <c r="B147" s="627">
        <v>33</v>
      </c>
      <c r="C147" s="628">
        <v>34403.19</v>
      </c>
      <c r="D147" s="209" t="s">
        <v>232</v>
      </c>
      <c r="E147" s="209" t="s">
        <v>1071</v>
      </c>
      <c r="F147" s="210">
        <v>1</v>
      </c>
      <c r="G147" s="211">
        <v>613.14</v>
      </c>
      <c r="H147" s="209" t="s">
        <v>1070</v>
      </c>
    </row>
    <row r="148" spans="1:8" ht="15">
      <c r="A148" s="624"/>
      <c r="B148" s="627"/>
      <c r="C148" s="628"/>
      <c r="D148" s="209" t="s">
        <v>1162</v>
      </c>
      <c r="E148" s="209" t="s">
        <v>1163</v>
      </c>
      <c r="F148" s="210">
        <v>32</v>
      </c>
      <c r="G148" s="211">
        <v>33790.050000000003</v>
      </c>
      <c r="H148" s="209" t="s">
        <v>1064</v>
      </c>
    </row>
    <row r="149" spans="1:8" ht="15">
      <c r="A149" s="635" t="s">
        <v>125</v>
      </c>
      <c r="B149" s="632">
        <v>235</v>
      </c>
      <c r="C149" s="629">
        <v>165297.44</v>
      </c>
      <c r="D149" s="209" t="s">
        <v>376</v>
      </c>
      <c r="E149" s="209" t="s">
        <v>1165</v>
      </c>
      <c r="F149" s="210">
        <v>146</v>
      </c>
      <c r="G149" s="218">
        <v>112209.06</v>
      </c>
      <c r="H149" s="209" t="s">
        <v>1064</v>
      </c>
    </row>
    <row r="150" spans="1:8" ht="15">
      <c r="A150" s="636"/>
      <c r="B150" s="633"/>
      <c r="C150" s="630"/>
      <c r="D150" s="209" t="s">
        <v>1169</v>
      </c>
      <c r="E150" s="209" t="s">
        <v>1161</v>
      </c>
      <c r="F150" s="210">
        <v>20</v>
      </c>
      <c r="G150" s="211">
        <v>9612.52</v>
      </c>
      <c r="H150" s="209" t="s">
        <v>1070</v>
      </c>
    </row>
    <row r="151" spans="1:8" ht="15">
      <c r="A151" s="636"/>
      <c r="B151" s="633"/>
      <c r="C151" s="630"/>
      <c r="D151" s="209" t="s">
        <v>1176</v>
      </c>
      <c r="E151" s="209" t="s">
        <v>1071</v>
      </c>
      <c r="F151" s="210">
        <v>3</v>
      </c>
      <c r="G151" s="211">
        <v>3370.12</v>
      </c>
      <c r="H151" s="209" t="s">
        <v>1070</v>
      </c>
    </row>
    <row r="152" spans="1:8" ht="15">
      <c r="A152" s="636"/>
      <c r="B152" s="633"/>
      <c r="C152" s="630"/>
      <c r="D152" s="209" t="s">
        <v>232</v>
      </c>
      <c r="E152" s="209" t="s">
        <v>1071</v>
      </c>
      <c r="F152" s="210">
        <v>63</v>
      </c>
      <c r="G152" s="211">
        <v>39186.33</v>
      </c>
      <c r="H152" s="209" t="s">
        <v>1070</v>
      </c>
    </row>
    <row r="153" spans="1:8" ht="15">
      <c r="A153" s="637"/>
      <c r="B153" s="634"/>
      <c r="C153" s="631"/>
      <c r="D153" s="209" t="s">
        <v>1177</v>
      </c>
      <c r="E153" s="209" t="s">
        <v>1163</v>
      </c>
      <c r="F153" s="210">
        <v>3</v>
      </c>
      <c r="G153" s="211">
        <v>919.41</v>
      </c>
      <c r="H153" s="209" t="s">
        <v>1064</v>
      </c>
    </row>
    <row r="154" spans="1:8" ht="12.75" customHeight="1">
      <c r="A154" s="624" t="s">
        <v>1178</v>
      </c>
      <c r="B154" s="625">
        <v>51</v>
      </c>
      <c r="C154" s="626">
        <v>51406.5</v>
      </c>
      <c r="D154" s="212" t="s">
        <v>376</v>
      </c>
      <c r="E154" s="212" t="s">
        <v>1165</v>
      </c>
      <c r="F154" s="213">
        <v>12</v>
      </c>
      <c r="G154" s="214">
        <v>17310.36</v>
      </c>
      <c r="H154" s="212" t="s">
        <v>1064</v>
      </c>
    </row>
    <row r="155" spans="1:8" ht="15">
      <c r="A155" s="624"/>
      <c r="B155" s="625"/>
      <c r="C155" s="626"/>
      <c r="D155" s="209" t="s">
        <v>1179</v>
      </c>
      <c r="E155" s="209" t="s">
        <v>1161</v>
      </c>
      <c r="F155" s="210">
        <v>21</v>
      </c>
      <c r="G155" s="211">
        <v>18551.86</v>
      </c>
      <c r="H155" s="209" t="s">
        <v>1070</v>
      </c>
    </row>
    <row r="156" spans="1:8" ht="25.5">
      <c r="A156" s="624"/>
      <c r="B156" s="625"/>
      <c r="C156" s="626"/>
      <c r="D156" s="209" t="s">
        <v>1167</v>
      </c>
      <c r="E156" s="209" t="s">
        <v>1159</v>
      </c>
      <c r="F156" s="210">
        <v>13</v>
      </c>
      <c r="G156" s="211">
        <v>8908.06</v>
      </c>
      <c r="H156" s="209" t="s">
        <v>1070</v>
      </c>
    </row>
    <row r="157" spans="1:8" ht="15">
      <c r="A157" s="624"/>
      <c r="B157" s="625"/>
      <c r="C157" s="626"/>
      <c r="D157" s="209" t="s">
        <v>232</v>
      </c>
      <c r="E157" s="209" t="s">
        <v>1071</v>
      </c>
      <c r="F157" s="210">
        <v>5</v>
      </c>
      <c r="G157" s="211">
        <v>6636.22</v>
      </c>
      <c r="H157" s="209" t="s">
        <v>1070</v>
      </c>
    </row>
    <row r="158" spans="1:8" ht="25.5">
      <c r="A158" s="215" t="s">
        <v>1180</v>
      </c>
      <c r="B158" s="216">
        <v>338</v>
      </c>
      <c r="C158" s="217">
        <v>294997.82</v>
      </c>
      <c r="D158" s="209" t="s">
        <v>1180</v>
      </c>
      <c r="E158" s="209" t="s">
        <v>1181</v>
      </c>
      <c r="F158" s="210">
        <v>338</v>
      </c>
      <c r="G158" s="218">
        <v>294997.82</v>
      </c>
      <c r="H158" s="209" t="s">
        <v>1070</v>
      </c>
    </row>
    <row r="159" spans="1:8" ht="18" customHeight="1">
      <c r="A159" s="215" t="s">
        <v>128</v>
      </c>
      <c r="B159" s="216">
        <v>1</v>
      </c>
      <c r="C159" s="219">
        <v>1391.54</v>
      </c>
      <c r="D159" s="209" t="s">
        <v>1169</v>
      </c>
      <c r="E159" s="209" t="s">
        <v>1161</v>
      </c>
      <c r="F159" s="210">
        <v>1</v>
      </c>
      <c r="G159" s="211">
        <v>1391.54</v>
      </c>
      <c r="H159" s="209" t="s">
        <v>1070</v>
      </c>
    </row>
    <row r="160" spans="1:8" ht="25.5">
      <c r="A160" s="624" t="s">
        <v>129</v>
      </c>
      <c r="B160" s="627">
        <v>46</v>
      </c>
      <c r="C160" s="628">
        <v>42104.17</v>
      </c>
      <c r="D160" s="209" t="s">
        <v>1180</v>
      </c>
      <c r="E160" s="209" t="s">
        <v>1181</v>
      </c>
      <c r="F160" s="210">
        <v>4</v>
      </c>
      <c r="G160" s="211">
        <v>2575.16</v>
      </c>
      <c r="H160" s="209" t="s">
        <v>1070</v>
      </c>
    </row>
    <row r="161" spans="1:10" ht="15">
      <c r="A161" s="624"/>
      <c r="B161" s="627"/>
      <c r="C161" s="628"/>
      <c r="D161" s="209" t="s">
        <v>1169</v>
      </c>
      <c r="E161" s="209" t="s">
        <v>1161</v>
      </c>
      <c r="F161" s="210">
        <v>11</v>
      </c>
      <c r="G161" s="211">
        <v>9259.66</v>
      </c>
      <c r="H161" s="209" t="s">
        <v>1070</v>
      </c>
    </row>
    <row r="162" spans="1:10" ht="25.5">
      <c r="A162" s="624"/>
      <c r="B162" s="627"/>
      <c r="C162" s="628"/>
      <c r="D162" s="209" t="s">
        <v>1158</v>
      </c>
      <c r="E162" s="209" t="s">
        <v>1159</v>
      </c>
      <c r="F162" s="210">
        <v>23</v>
      </c>
      <c r="G162" s="211">
        <v>25125.35</v>
      </c>
      <c r="H162" s="209" t="s">
        <v>1070</v>
      </c>
    </row>
    <row r="163" spans="1:10" ht="12.75" customHeight="1">
      <c r="A163" s="624"/>
      <c r="B163" s="627"/>
      <c r="C163" s="628"/>
      <c r="D163" s="209" t="s">
        <v>232</v>
      </c>
      <c r="E163" s="209" t="s">
        <v>1071</v>
      </c>
      <c r="F163" s="210">
        <v>8</v>
      </c>
      <c r="G163" s="218">
        <v>5144</v>
      </c>
      <c r="H163" s="209" t="s">
        <v>1070</v>
      </c>
    </row>
    <row r="164" spans="1:10" ht="15">
      <c r="A164" s="624" t="s">
        <v>1182</v>
      </c>
      <c r="B164" s="627">
        <v>26</v>
      </c>
      <c r="C164" s="628">
        <v>25855.87</v>
      </c>
      <c r="D164" s="209" t="s">
        <v>232</v>
      </c>
      <c r="E164" s="209" t="s">
        <v>1071</v>
      </c>
      <c r="F164" s="210">
        <v>5</v>
      </c>
      <c r="G164" s="218">
        <v>3271.52</v>
      </c>
      <c r="H164" s="209" t="s">
        <v>1070</v>
      </c>
      <c r="I164" s="220"/>
    </row>
    <row r="165" spans="1:10" ht="15">
      <c r="A165" s="624"/>
      <c r="B165" s="627"/>
      <c r="C165" s="628"/>
      <c r="D165" s="209" t="s">
        <v>1160</v>
      </c>
      <c r="E165" s="209" t="s">
        <v>1161</v>
      </c>
      <c r="F165" s="210">
        <v>21</v>
      </c>
      <c r="G165" s="218">
        <v>22584.35</v>
      </c>
      <c r="H165" s="209" t="s">
        <v>1070</v>
      </c>
      <c r="I165" s="220"/>
    </row>
    <row r="166" spans="1:10" ht="12.75" customHeight="1">
      <c r="A166" s="624" t="s">
        <v>1183</v>
      </c>
      <c r="B166" s="627">
        <v>41</v>
      </c>
      <c r="C166" s="628">
        <v>36268.639999999999</v>
      </c>
      <c r="D166" s="209" t="s">
        <v>376</v>
      </c>
      <c r="E166" s="209" t="s">
        <v>1165</v>
      </c>
      <c r="F166" s="210">
        <v>14</v>
      </c>
      <c r="G166" s="218">
        <v>10233.68</v>
      </c>
      <c r="H166" s="209" t="s">
        <v>1064</v>
      </c>
      <c r="I166" s="221"/>
      <c r="J166" s="342">
        <f>G166+G170</f>
        <v>10846.62</v>
      </c>
    </row>
    <row r="167" spans="1:10" ht="15">
      <c r="A167" s="624"/>
      <c r="B167" s="627"/>
      <c r="C167" s="628"/>
      <c r="D167" s="209" t="s">
        <v>1184</v>
      </c>
      <c r="E167" s="209" t="s">
        <v>1161</v>
      </c>
      <c r="F167" s="210">
        <v>12</v>
      </c>
      <c r="G167" s="218">
        <v>12467.1</v>
      </c>
      <c r="H167" s="209" t="s">
        <v>1070</v>
      </c>
      <c r="I167" s="220"/>
      <c r="J167" s="342">
        <f>G167+G168+G169</f>
        <v>25422.02</v>
      </c>
    </row>
    <row r="168" spans="1:10" ht="15">
      <c r="A168" s="624"/>
      <c r="B168" s="627"/>
      <c r="C168" s="628"/>
      <c r="D168" s="209" t="s">
        <v>1176</v>
      </c>
      <c r="E168" s="209" t="s">
        <v>1071</v>
      </c>
      <c r="F168" s="210">
        <v>1</v>
      </c>
      <c r="G168" s="218">
        <v>143.72</v>
      </c>
      <c r="H168" s="209" t="s">
        <v>1070</v>
      </c>
      <c r="I168" s="220"/>
    </row>
    <row r="169" spans="1:10" ht="15">
      <c r="A169" s="624"/>
      <c r="B169" s="627"/>
      <c r="C169" s="628"/>
      <c r="D169" s="209" t="s">
        <v>232</v>
      </c>
      <c r="E169" s="209" t="s">
        <v>1071</v>
      </c>
      <c r="F169" s="210">
        <v>12</v>
      </c>
      <c r="G169" s="218">
        <v>12811.2</v>
      </c>
      <c r="H169" s="209" t="s">
        <v>1070</v>
      </c>
      <c r="I169" s="220"/>
    </row>
    <row r="170" spans="1:10" ht="15">
      <c r="A170" s="624"/>
      <c r="B170" s="627"/>
      <c r="C170" s="628"/>
      <c r="D170" s="209" t="s">
        <v>1185</v>
      </c>
      <c r="E170" s="209" t="s">
        <v>1163</v>
      </c>
      <c r="F170" s="210">
        <v>2</v>
      </c>
      <c r="G170" s="218">
        <v>612.94000000000005</v>
      </c>
      <c r="H170" s="209" t="s">
        <v>1064</v>
      </c>
      <c r="I170" s="220"/>
    </row>
    <row r="171" spans="1:10" ht="15" customHeight="1">
      <c r="A171" s="215" t="s">
        <v>1186</v>
      </c>
      <c r="B171" s="216">
        <v>7</v>
      </c>
      <c r="C171" s="217">
        <v>9510.84</v>
      </c>
      <c r="D171" s="209" t="s">
        <v>1185</v>
      </c>
      <c r="E171" s="209" t="s">
        <v>1163</v>
      </c>
      <c r="F171" s="222">
        <v>7</v>
      </c>
      <c r="G171" s="194">
        <v>9510.84</v>
      </c>
      <c r="H171" s="209" t="s">
        <v>1064</v>
      </c>
      <c r="I171" s="223"/>
    </row>
    <row r="172" spans="1:10" ht="15">
      <c r="A172" s="224" t="s">
        <v>1031</v>
      </c>
      <c r="B172" s="225">
        <v>1154</v>
      </c>
      <c r="C172" s="226">
        <v>1010566.05</v>
      </c>
      <c r="D172" s="227" t="s">
        <v>1030</v>
      </c>
      <c r="E172" s="227" t="s">
        <v>1030</v>
      </c>
      <c r="F172" s="228">
        <f>SUM(F121:F171)</f>
        <v>1154</v>
      </c>
      <c r="G172" s="207">
        <f>SUM(G121:G171)</f>
        <v>1010556.0499999999</v>
      </c>
      <c r="H172" s="229" t="s">
        <v>1030</v>
      </c>
      <c r="I172" s="220"/>
    </row>
    <row r="174" spans="1:10" ht="15">
      <c r="B174" s="230"/>
      <c r="E174" s="147"/>
      <c r="F174" s="148"/>
      <c r="G174" s="149"/>
    </row>
    <row r="175" spans="1:10" ht="15">
      <c r="E175" s="147"/>
      <c r="F175" s="148"/>
      <c r="G175" s="149"/>
    </row>
    <row r="176" spans="1:10" ht="15.75">
      <c r="A176" s="584" t="s">
        <v>1187</v>
      </c>
      <c r="B176" s="584"/>
      <c r="C176" s="584"/>
      <c r="D176" s="584"/>
      <c r="E176" s="584"/>
      <c r="F176" s="584"/>
      <c r="G176" s="584"/>
      <c r="H176" s="584"/>
    </row>
    <row r="178" spans="1:8" ht="15">
      <c r="A178" s="594" t="s">
        <v>1054</v>
      </c>
      <c r="B178" s="595"/>
      <c r="C178" s="616"/>
      <c r="D178" s="617" t="s">
        <v>1055</v>
      </c>
      <c r="E178" s="617"/>
      <c r="F178" s="617"/>
      <c r="G178" s="617"/>
      <c r="H178" s="618" t="s">
        <v>1056</v>
      </c>
    </row>
    <row r="179" spans="1:8" ht="30">
      <c r="A179" s="169" t="s">
        <v>1057</v>
      </c>
      <c r="B179" s="169" t="s">
        <v>1058</v>
      </c>
      <c r="C179" s="169" t="s">
        <v>1059</v>
      </c>
      <c r="D179" s="170" t="s">
        <v>1060</v>
      </c>
      <c r="E179" s="170" t="s">
        <v>1061</v>
      </c>
      <c r="F179" s="170" t="s">
        <v>1058</v>
      </c>
      <c r="G179" s="170" t="s">
        <v>1059</v>
      </c>
      <c r="H179" s="597"/>
    </row>
    <row r="180" spans="1:8" ht="14.25">
      <c r="A180" s="638" t="s">
        <v>1187</v>
      </c>
      <c r="B180" s="610">
        <v>73</v>
      </c>
      <c r="C180" s="643">
        <v>63881.11</v>
      </c>
      <c r="D180" s="593" t="s">
        <v>49</v>
      </c>
      <c r="E180" s="136" t="s">
        <v>1188</v>
      </c>
      <c r="F180" s="610">
        <v>73</v>
      </c>
      <c r="G180" s="645">
        <v>63881.11</v>
      </c>
      <c r="H180" s="593" t="s">
        <v>1064</v>
      </c>
    </row>
    <row r="181" spans="1:8" ht="14.25">
      <c r="A181" s="639"/>
      <c r="B181" s="612"/>
      <c r="C181" s="644"/>
      <c r="D181" s="593"/>
      <c r="E181" s="136" t="s">
        <v>1189</v>
      </c>
      <c r="F181" s="612"/>
      <c r="G181" s="646"/>
      <c r="H181" s="593"/>
    </row>
    <row r="182" spans="1:8" ht="15.75" customHeight="1">
      <c r="A182" s="638" t="s">
        <v>1190</v>
      </c>
      <c r="B182" s="610">
        <v>113</v>
      </c>
      <c r="C182" s="640">
        <v>109518.24</v>
      </c>
      <c r="D182" s="136" t="s">
        <v>50</v>
      </c>
      <c r="E182" s="136" t="s">
        <v>1191</v>
      </c>
      <c r="F182" s="193">
        <v>105</v>
      </c>
      <c r="G182" s="231">
        <v>63836.000000000007</v>
      </c>
      <c r="H182" s="136" t="s">
        <v>1064</v>
      </c>
    </row>
    <row r="183" spans="1:8" ht="15.75" customHeight="1">
      <c r="A183" s="639"/>
      <c r="B183" s="612"/>
      <c r="C183" s="641"/>
      <c r="D183" s="136" t="s">
        <v>232</v>
      </c>
      <c r="E183" s="136" t="s">
        <v>1071</v>
      </c>
      <c r="F183" s="193">
        <v>8</v>
      </c>
      <c r="G183" s="231">
        <v>45682.239999999998</v>
      </c>
      <c r="H183" s="136" t="s">
        <v>1064</v>
      </c>
    </row>
    <row r="184" spans="1:8" ht="15.75">
      <c r="A184" s="232" t="s">
        <v>1031</v>
      </c>
      <c r="B184" s="184">
        <f>SUM(B180:B182)</f>
        <v>186</v>
      </c>
      <c r="C184" s="233">
        <v>173399.35</v>
      </c>
      <c r="D184" s="143" t="s">
        <v>1030</v>
      </c>
      <c r="E184" s="143" t="s">
        <v>1030</v>
      </c>
      <c r="F184" s="228">
        <f>SUM(F180:F183)</f>
        <v>186</v>
      </c>
      <c r="G184" s="207">
        <f>SUM(G180:G183)</f>
        <v>173399.35</v>
      </c>
      <c r="H184" s="146" t="s">
        <v>1030</v>
      </c>
    </row>
    <row r="188" spans="1:8" ht="15.75">
      <c r="A188" s="584" t="s">
        <v>32</v>
      </c>
      <c r="B188" s="584"/>
      <c r="C188" s="584"/>
      <c r="D188" s="584"/>
      <c r="E188" s="584"/>
      <c r="F188" s="584"/>
      <c r="G188" s="584"/>
      <c r="H188" s="584"/>
    </row>
    <row r="190" spans="1:8" ht="15" customHeight="1">
      <c r="A190" s="594" t="s">
        <v>1054</v>
      </c>
      <c r="B190" s="595"/>
      <c r="C190" s="616"/>
      <c r="D190" s="617" t="s">
        <v>1055</v>
      </c>
      <c r="E190" s="617"/>
      <c r="F190" s="617"/>
      <c r="G190" s="617"/>
      <c r="H190" s="596" t="s">
        <v>1056</v>
      </c>
    </row>
    <row r="191" spans="1:8" ht="30">
      <c r="A191" s="169" t="s">
        <v>1057</v>
      </c>
      <c r="B191" s="169" t="s">
        <v>1058</v>
      </c>
      <c r="C191" s="169" t="s">
        <v>1059</v>
      </c>
      <c r="D191" s="203" t="s">
        <v>1060</v>
      </c>
      <c r="E191" s="203" t="s">
        <v>1061</v>
      </c>
      <c r="F191" s="203" t="s">
        <v>1058</v>
      </c>
      <c r="G191" s="203" t="s">
        <v>1059</v>
      </c>
      <c r="H191" s="642"/>
    </row>
    <row r="192" spans="1:8" ht="15.75">
      <c r="A192" s="179" t="s">
        <v>1192</v>
      </c>
      <c r="B192" s="180">
        <v>3</v>
      </c>
      <c r="C192" s="234">
        <v>2239.9</v>
      </c>
      <c r="D192" s="235" t="s">
        <v>36</v>
      </c>
      <c r="E192" s="236" t="s">
        <v>1193</v>
      </c>
      <c r="F192" s="237">
        <v>3</v>
      </c>
      <c r="G192" s="238">
        <v>2239.9</v>
      </c>
      <c r="H192" s="235" t="s">
        <v>1064</v>
      </c>
    </row>
    <row r="193" spans="1:8" ht="15.75">
      <c r="A193" s="179" t="s">
        <v>1194</v>
      </c>
      <c r="B193" s="180">
        <v>31</v>
      </c>
      <c r="C193" s="234">
        <v>20121.64</v>
      </c>
      <c r="D193" s="235" t="s">
        <v>34</v>
      </c>
      <c r="E193" s="236" t="s">
        <v>1195</v>
      </c>
      <c r="F193" s="237">
        <v>31</v>
      </c>
      <c r="G193" s="238">
        <v>20121.64</v>
      </c>
      <c r="H193" s="235" t="s">
        <v>1070</v>
      </c>
    </row>
    <row r="194" spans="1:8" ht="15.75">
      <c r="A194" s="179" t="s">
        <v>1196</v>
      </c>
      <c r="B194" s="180">
        <v>3</v>
      </c>
      <c r="C194" s="234">
        <v>2428.7199999999998</v>
      </c>
      <c r="D194" s="235" t="s">
        <v>1096</v>
      </c>
      <c r="E194" s="236" t="s">
        <v>1197</v>
      </c>
      <c r="F194" s="237">
        <v>3</v>
      </c>
      <c r="G194" s="238">
        <v>2428.7199999999998</v>
      </c>
      <c r="H194" s="235" t="s">
        <v>1064</v>
      </c>
    </row>
    <row r="195" spans="1:8" ht="15.75">
      <c r="A195" s="179" t="s">
        <v>1198</v>
      </c>
      <c r="B195" s="180">
        <v>34</v>
      </c>
      <c r="C195" s="234">
        <v>37729.94</v>
      </c>
      <c r="D195" s="235" t="s">
        <v>36</v>
      </c>
      <c r="E195" s="236" t="s">
        <v>1193</v>
      </c>
      <c r="F195" s="237">
        <v>34</v>
      </c>
      <c r="G195" s="238">
        <v>37729.94</v>
      </c>
      <c r="H195" s="235" t="s">
        <v>1064</v>
      </c>
    </row>
    <row r="196" spans="1:8" ht="15.75">
      <c r="A196" s="179" t="s">
        <v>1199</v>
      </c>
      <c r="B196" s="180">
        <v>1</v>
      </c>
      <c r="C196" s="239">
        <v>674.44</v>
      </c>
      <c r="D196" s="235" t="s">
        <v>36</v>
      </c>
      <c r="E196" s="236" t="s">
        <v>1193</v>
      </c>
      <c r="F196" s="237">
        <v>1</v>
      </c>
      <c r="G196" s="240">
        <v>674.44</v>
      </c>
      <c r="H196" s="235" t="s">
        <v>1064</v>
      </c>
    </row>
    <row r="197" spans="1:8" ht="15.75">
      <c r="A197" s="179" t="s">
        <v>1200</v>
      </c>
      <c r="B197" s="180">
        <v>4</v>
      </c>
      <c r="C197" s="234">
        <v>5728.7</v>
      </c>
      <c r="D197" s="235" t="s">
        <v>1096</v>
      </c>
      <c r="E197" s="236" t="s">
        <v>1197</v>
      </c>
      <c r="F197" s="237">
        <v>4</v>
      </c>
      <c r="G197" s="238">
        <v>5728.7</v>
      </c>
      <c r="H197" s="235" t="s">
        <v>1064</v>
      </c>
    </row>
    <row r="198" spans="1:8" ht="15.75">
      <c r="A198" s="179" t="s">
        <v>1201</v>
      </c>
      <c r="B198" s="180">
        <v>3</v>
      </c>
      <c r="C198" s="234">
        <v>2023.32</v>
      </c>
      <c r="D198" s="235" t="s">
        <v>1202</v>
      </c>
      <c r="E198" s="236" t="s">
        <v>1203</v>
      </c>
      <c r="F198" s="237">
        <v>3</v>
      </c>
      <c r="G198" s="238">
        <v>2023.32</v>
      </c>
      <c r="H198" s="235" t="s">
        <v>1064</v>
      </c>
    </row>
    <row r="199" spans="1:8" ht="15.75">
      <c r="A199" s="179" t="s">
        <v>1204</v>
      </c>
      <c r="B199" s="180">
        <v>11</v>
      </c>
      <c r="C199" s="234">
        <v>10308.44</v>
      </c>
      <c r="D199" s="235" t="s">
        <v>34</v>
      </c>
      <c r="E199" s="236" t="s">
        <v>1195</v>
      </c>
      <c r="F199" s="237">
        <v>11</v>
      </c>
      <c r="G199" s="238">
        <v>10308.44</v>
      </c>
      <c r="H199" s="235" t="s">
        <v>1070</v>
      </c>
    </row>
    <row r="200" spans="1:8" ht="17.25" customHeight="1">
      <c r="A200" s="179" t="s">
        <v>1205</v>
      </c>
      <c r="B200" s="180">
        <v>3</v>
      </c>
      <c r="C200" s="234">
        <v>4783.76</v>
      </c>
      <c r="D200" s="235" t="s">
        <v>1206</v>
      </c>
      <c r="E200" s="235" t="s">
        <v>1207</v>
      </c>
      <c r="F200" s="237">
        <v>3</v>
      </c>
      <c r="G200" s="238">
        <v>4783.76</v>
      </c>
      <c r="H200" s="235" t="s">
        <v>1073</v>
      </c>
    </row>
    <row r="201" spans="1:8" ht="15.75">
      <c r="A201" s="179" t="s">
        <v>1208</v>
      </c>
      <c r="B201" s="180">
        <v>2</v>
      </c>
      <c r="C201" s="234">
        <v>3882.34</v>
      </c>
      <c r="D201" s="235" t="s">
        <v>1202</v>
      </c>
      <c r="E201" s="236" t="s">
        <v>1203</v>
      </c>
      <c r="F201" s="237">
        <v>2</v>
      </c>
      <c r="G201" s="238">
        <v>3882.34</v>
      </c>
      <c r="H201" s="235" t="s">
        <v>1064</v>
      </c>
    </row>
    <row r="202" spans="1:8" ht="15.75">
      <c r="A202" s="179" t="s">
        <v>1209</v>
      </c>
      <c r="B202" s="180">
        <v>7</v>
      </c>
      <c r="C202" s="234">
        <v>4521.8900000000003</v>
      </c>
      <c r="D202" s="235" t="s">
        <v>1096</v>
      </c>
      <c r="E202" s="236" t="s">
        <v>1197</v>
      </c>
      <c r="F202" s="237">
        <v>7</v>
      </c>
      <c r="G202" s="238">
        <v>4521.8900000000003</v>
      </c>
      <c r="H202" s="235" t="s">
        <v>1064</v>
      </c>
    </row>
    <row r="203" spans="1:8" ht="19.5" customHeight="1">
      <c r="A203" s="179" t="s">
        <v>1210</v>
      </c>
      <c r="B203" s="180">
        <v>9</v>
      </c>
      <c r="C203" s="234">
        <v>9037.52</v>
      </c>
      <c r="D203" s="235" t="s">
        <v>1206</v>
      </c>
      <c r="E203" s="235" t="s">
        <v>1207</v>
      </c>
      <c r="F203" s="237">
        <v>9</v>
      </c>
      <c r="G203" s="238">
        <v>9037.52</v>
      </c>
      <c r="H203" s="235" t="s">
        <v>1073</v>
      </c>
    </row>
    <row r="204" spans="1:8" ht="16.5" customHeight="1">
      <c r="A204" s="179" t="s">
        <v>1211</v>
      </c>
      <c r="B204" s="180">
        <v>1</v>
      </c>
      <c r="C204" s="239">
        <v>674.44</v>
      </c>
      <c r="D204" s="235" t="s">
        <v>1202</v>
      </c>
      <c r="E204" s="236" t="s">
        <v>1203</v>
      </c>
      <c r="F204" s="237">
        <v>1</v>
      </c>
      <c r="G204" s="240">
        <v>674.44</v>
      </c>
      <c r="H204" s="235" t="s">
        <v>1064</v>
      </c>
    </row>
    <row r="205" spans="1:8" ht="15.75">
      <c r="A205" s="179" t="s">
        <v>1212</v>
      </c>
      <c r="B205" s="180">
        <v>1</v>
      </c>
      <c r="C205" s="239">
        <v>891.02</v>
      </c>
      <c r="D205" s="235" t="s">
        <v>36</v>
      </c>
      <c r="E205" s="236" t="s">
        <v>1193</v>
      </c>
      <c r="F205" s="237">
        <v>1</v>
      </c>
      <c r="G205" s="240">
        <v>891.02</v>
      </c>
      <c r="H205" s="235" t="s">
        <v>1064</v>
      </c>
    </row>
    <row r="206" spans="1:8" ht="15.75">
      <c r="A206" s="183" t="s">
        <v>1213</v>
      </c>
      <c r="B206" s="184">
        <v>113</v>
      </c>
      <c r="C206" s="185">
        <v>105046.07</v>
      </c>
      <c r="D206" s="241" t="s">
        <v>1214</v>
      </c>
      <c r="E206" s="241" t="s">
        <v>1214</v>
      </c>
      <c r="F206" s="203">
        <f>SUM(F192:F205)</f>
        <v>113</v>
      </c>
      <c r="G206" s="207">
        <f>SUM(G192:G205)</f>
        <v>105046.07000000002</v>
      </c>
      <c r="H206" s="189" t="s">
        <v>1214</v>
      </c>
    </row>
    <row r="208" spans="1:8">
      <c r="C208" s="242"/>
    </row>
    <row r="210" spans="1:8" ht="15.75">
      <c r="A210" s="584" t="s">
        <v>1215</v>
      </c>
      <c r="B210" s="584"/>
      <c r="C210" s="584"/>
      <c r="D210" s="584"/>
      <c r="E210" s="584"/>
      <c r="F210" s="584"/>
      <c r="G210" s="584"/>
      <c r="H210" s="584"/>
    </row>
    <row r="212" spans="1:8" ht="15" customHeight="1">
      <c r="A212" s="594" t="s">
        <v>1054</v>
      </c>
      <c r="B212" s="595"/>
      <c r="C212" s="616"/>
      <c r="D212" s="617" t="s">
        <v>1055</v>
      </c>
      <c r="E212" s="617"/>
      <c r="F212" s="617"/>
      <c r="G212" s="617"/>
      <c r="H212" s="618" t="s">
        <v>1056</v>
      </c>
    </row>
    <row r="213" spans="1:8" ht="30">
      <c r="A213" s="169" t="s">
        <v>1057</v>
      </c>
      <c r="B213" s="169" t="s">
        <v>1058</v>
      </c>
      <c r="C213" s="169" t="s">
        <v>1059</v>
      </c>
      <c r="D213" s="203" t="s">
        <v>1060</v>
      </c>
      <c r="E213" s="203" t="s">
        <v>1061</v>
      </c>
      <c r="F213" s="203" t="s">
        <v>1058</v>
      </c>
      <c r="G213" s="203" t="s">
        <v>1059</v>
      </c>
      <c r="H213" s="647"/>
    </row>
    <row r="214" spans="1:8" ht="15.75">
      <c r="A214" s="179" t="s">
        <v>1216</v>
      </c>
      <c r="B214" s="180">
        <v>27</v>
      </c>
      <c r="C214" s="245">
        <v>28141.200000000001</v>
      </c>
      <c r="D214" s="652" t="s">
        <v>1217</v>
      </c>
      <c r="E214" s="246" t="s">
        <v>1218</v>
      </c>
      <c r="F214" s="66">
        <v>27</v>
      </c>
      <c r="G214" s="247">
        <v>28141.200000000001</v>
      </c>
      <c r="H214" s="653" t="s">
        <v>1219</v>
      </c>
    </row>
    <row r="215" spans="1:8" ht="15.75">
      <c r="A215" s="179" t="s">
        <v>1220</v>
      </c>
      <c r="B215" s="180">
        <v>41</v>
      </c>
      <c r="C215" s="245">
        <v>51694.07</v>
      </c>
      <c r="D215" s="652"/>
      <c r="E215" s="246" t="s">
        <v>1221</v>
      </c>
      <c r="F215" s="66">
        <v>41</v>
      </c>
      <c r="G215" s="247">
        <v>51694.07</v>
      </c>
      <c r="H215" s="654"/>
    </row>
    <row r="216" spans="1:8" ht="15.75">
      <c r="A216" s="179" t="s">
        <v>1222</v>
      </c>
      <c r="B216" s="180">
        <v>39</v>
      </c>
      <c r="C216" s="245">
        <v>39368.589999999997</v>
      </c>
      <c r="D216" s="652"/>
      <c r="E216" s="246" t="s">
        <v>1223</v>
      </c>
      <c r="F216" s="66">
        <v>39</v>
      </c>
      <c r="G216" s="247">
        <v>39368.589999999997</v>
      </c>
      <c r="H216" s="654"/>
    </row>
    <row r="217" spans="1:8" ht="15.75">
      <c r="A217" s="179" t="s">
        <v>1224</v>
      </c>
      <c r="B217" s="180">
        <v>31</v>
      </c>
      <c r="C217" s="245">
        <v>20938.22</v>
      </c>
      <c r="D217" s="652"/>
      <c r="E217" s="246" t="s">
        <v>1225</v>
      </c>
      <c r="F217" s="66">
        <v>31</v>
      </c>
      <c r="G217" s="247">
        <v>20938.22</v>
      </c>
      <c r="H217" s="655"/>
    </row>
    <row r="218" spans="1:8" ht="15.75">
      <c r="A218" s="232" t="s">
        <v>1213</v>
      </c>
      <c r="B218" s="169">
        <v>138</v>
      </c>
      <c r="C218" s="248">
        <v>140142.07999999999</v>
      </c>
      <c r="D218" s="186" t="s">
        <v>1214</v>
      </c>
      <c r="E218" s="186" t="s">
        <v>1214</v>
      </c>
      <c r="F218" s="203">
        <f>SUM(F214:F217)</f>
        <v>138</v>
      </c>
      <c r="G218" s="207">
        <f>SUM(G214:G217)</f>
        <v>140142.08000000002</v>
      </c>
      <c r="H218" s="189" t="s">
        <v>1214</v>
      </c>
    </row>
    <row r="223" spans="1:8" ht="15.75">
      <c r="A223" s="584" t="s">
        <v>134</v>
      </c>
      <c r="B223" s="584"/>
      <c r="C223" s="584"/>
      <c r="D223" s="584"/>
      <c r="E223" s="584"/>
      <c r="F223" s="584"/>
      <c r="G223" s="584"/>
      <c r="H223" s="584"/>
    </row>
    <row r="225" spans="1:8" ht="15" customHeight="1">
      <c r="A225" s="594" t="s">
        <v>1054</v>
      </c>
      <c r="B225" s="595"/>
      <c r="C225" s="616"/>
      <c r="D225" s="617" t="s">
        <v>1055</v>
      </c>
      <c r="E225" s="617"/>
      <c r="F225" s="617"/>
      <c r="G225" s="617"/>
      <c r="H225" s="618" t="s">
        <v>1056</v>
      </c>
    </row>
    <row r="226" spans="1:8" ht="30">
      <c r="A226" s="169" t="s">
        <v>1057</v>
      </c>
      <c r="B226" s="169" t="s">
        <v>1058</v>
      </c>
      <c r="C226" s="169" t="s">
        <v>1059</v>
      </c>
      <c r="D226" s="203" t="s">
        <v>1060</v>
      </c>
      <c r="E226" s="203" t="s">
        <v>1061</v>
      </c>
      <c r="F226" s="203" t="s">
        <v>1058</v>
      </c>
      <c r="G226" s="203" t="s">
        <v>1059</v>
      </c>
      <c r="H226" s="647"/>
    </row>
    <row r="227" spans="1:8" ht="15">
      <c r="A227" s="179" t="s">
        <v>1226</v>
      </c>
      <c r="B227" s="235">
        <v>2</v>
      </c>
      <c r="C227" s="249">
        <v>1328.24</v>
      </c>
      <c r="D227" s="138" t="s">
        <v>1148</v>
      </c>
      <c r="E227" s="138" t="s">
        <v>1149</v>
      </c>
      <c r="F227" s="193">
        <v>2</v>
      </c>
      <c r="G227" s="194">
        <v>1328.24</v>
      </c>
      <c r="H227" s="250" t="s">
        <v>1070</v>
      </c>
    </row>
    <row r="228" spans="1:8" ht="14.25" customHeight="1">
      <c r="A228" s="607" t="s">
        <v>1227</v>
      </c>
      <c r="B228" s="648">
        <v>34</v>
      </c>
      <c r="C228" s="650">
        <v>31641.34</v>
      </c>
      <c r="D228" s="138" t="s">
        <v>1091</v>
      </c>
      <c r="E228" s="138" t="s">
        <v>1155</v>
      </c>
      <c r="F228" s="193">
        <v>31</v>
      </c>
      <c r="G228" s="194">
        <v>30490.240000000002</v>
      </c>
      <c r="H228" s="250" t="s">
        <v>1070</v>
      </c>
    </row>
    <row r="229" spans="1:8" ht="15">
      <c r="A229" s="609"/>
      <c r="B229" s="649"/>
      <c r="C229" s="651"/>
      <c r="D229" s="138" t="s">
        <v>1148</v>
      </c>
      <c r="E229" s="138" t="s">
        <v>1149</v>
      </c>
      <c r="F229" s="193">
        <v>3</v>
      </c>
      <c r="G229" s="194">
        <v>1151.1000000000001</v>
      </c>
      <c r="H229" s="250" t="s">
        <v>1070</v>
      </c>
    </row>
    <row r="230" spans="1:8" ht="14.25" customHeight="1">
      <c r="A230" s="607" t="s">
        <v>1228</v>
      </c>
      <c r="B230" s="648">
        <v>84</v>
      </c>
      <c r="C230" s="650">
        <v>91304.639999999999</v>
      </c>
      <c r="D230" s="138" t="s">
        <v>137</v>
      </c>
      <c r="E230" s="138" t="s">
        <v>1229</v>
      </c>
      <c r="F230" s="193">
        <v>62</v>
      </c>
      <c r="G230" s="194">
        <v>81482.02</v>
      </c>
      <c r="H230" s="251" t="s">
        <v>1073</v>
      </c>
    </row>
    <row r="231" spans="1:8" ht="15">
      <c r="A231" s="608"/>
      <c r="B231" s="656"/>
      <c r="C231" s="657"/>
      <c r="D231" s="138" t="s">
        <v>1091</v>
      </c>
      <c r="E231" s="138" t="s">
        <v>1155</v>
      </c>
      <c r="F231" s="193">
        <f>13+5+1</f>
        <v>19</v>
      </c>
      <c r="G231" s="194">
        <f>1189.36+4455.1+2089.08</f>
        <v>7733.54</v>
      </c>
      <c r="H231" s="250" t="s">
        <v>1070</v>
      </c>
    </row>
    <row r="232" spans="1:8" ht="15">
      <c r="A232" s="609"/>
      <c r="B232" s="649"/>
      <c r="C232" s="651"/>
      <c r="D232" s="138" t="s">
        <v>1148</v>
      </c>
      <c r="E232" s="138" t="s">
        <v>1149</v>
      </c>
      <c r="F232" s="193">
        <f>3</f>
        <v>3</v>
      </c>
      <c r="G232" s="194">
        <v>2089.08</v>
      </c>
      <c r="H232" s="250" t="s">
        <v>1070</v>
      </c>
    </row>
    <row r="233" spans="1:8" ht="15">
      <c r="A233" s="179" t="s">
        <v>1230</v>
      </c>
      <c r="B233" s="235">
        <v>1</v>
      </c>
      <c r="C233" s="249">
        <v>1386.1</v>
      </c>
      <c r="D233" s="136" t="s">
        <v>1091</v>
      </c>
      <c r="E233" s="136" t="s">
        <v>1155</v>
      </c>
      <c r="F233" s="193">
        <v>1</v>
      </c>
      <c r="G233" s="194">
        <v>1386.1</v>
      </c>
      <c r="H233" s="250" t="s">
        <v>1070</v>
      </c>
    </row>
    <row r="234" spans="1:8" ht="15">
      <c r="A234" s="179" t="s">
        <v>1231</v>
      </c>
      <c r="B234" s="235">
        <v>4</v>
      </c>
      <c r="C234" s="249">
        <v>5544.4</v>
      </c>
      <c r="D234" s="136" t="s">
        <v>1091</v>
      </c>
      <c r="E234" s="136" t="s">
        <v>1155</v>
      </c>
      <c r="F234" s="193">
        <v>4</v>
      </c>
      <c r="G234" s="194">
        <v>5544.4</v>
      </c>
      <c r="H234" s="250" t="s">
        <v>1070</v>
      </c>
    </row>
    <row r="235" spans="1:8" ht="14.25" customHeight="1">
      <c r="A235" s="607" t="s">
        <v>1232</v>
      </c>
      <c r="B235" s="648">
        <v>6</v>
      </c>
      <c r="C235" s="650">
        <v>3407.22</v>
      </c>
      <c r="D235" s="138" t="s">
        <v>1091</v>
      </c>
      <c r="E235" s="138" t="s">
        <v>1155</v>
      </c>
      <c r="F235" s="193">
        <f>B235-F236</f>
        <v>4</v>
      </c>
      <c r="G235" s="194">
        <f>C235-G236</f>
        <v>2078.9799999999996</v>
      </c>
      <c r="H235" s="250" t="s">
        <v>1070</v>
      </c>
    </row>
    <row r="236" spans="1:8" ht="15">
      <c r="A236" s="609"/>
      <c r="B236" s="649"/>
      <c r="C236" s="651"/>
      <c r="D236" s="138" t="s">
        <v>1148</v>
      </c>
      <c r="E236" s="138" t="s">
        <v>1149</v>
      </c>
      <c r="F236" s="193">
        <f>1+1</f>
        <v>2</v>
      </c>
      <c r="G236" s="194">
        <f>696.36+631.88</f>
        <v>1328.24</v>
      </c>
      <c r="H236" s="250" t="s">
        <v>1070</v>
      </c>
    </row>
    <row r="237" spans="1:8" ht="14.25" customHeight="1">
      <c r="A237" s="607" t="s">
        <v>1233</v>
      </c>
      <c r="B237" s="648">
        <v>61</v>
      </c>
      <c r="C237" s="650">
        <v>38038.239999999998</v>
      </c>
      <c r="D237" s="138" t="s">
        <v>1091</v>
      </c>
      <c r="E237" s="138" t="s">
        <v>1155</v>
      </c>
      <c r="F237" s="193">
        <v>16</v>
      </c>
      <c r="G237" s="194">
        <v>5424.32</v>
      </c>
      <c r="H237" s="250" t="s">
        <v>1070</v>
      </c>
    </row>
    <row r="238" spans="1:8" ht="15">
      <c r="A238" s="609"/>
      <c r="B238" s="649"/>
      <c r="C238" s="651"/>
      <c r="D238" s="138" t="s">
        <v>1148</v>
      </c>
      <c r="E238" s="138" t="s">
        <v>1149</v>
      </c>
      <c r="F238" s="193">
        <f>B237-F237</f>
        <v>45</v>
      </c>
      <c r="G238" s="194">
        <f>C237-G237</f>
        <v>32613.919999999998</v>
      </c>
      <c r="H238" s="250" t="s">
        <v>1070</v>
      </c>
    </row>
    <row r="239" spans="1:8" ht="15">
      <c r="A239" s="179" t="s">
        <v>1234</v>
      </c>
      <c r="B239" s="235">
        <v>3</v>
      </c>
      <c r="C239" s="249">
        <v>3131.5</v>
      </c>
      <c r="D239" s="138" t="s">
        <v>1148</v>
      </c>
      <c r="E239" s="138" t="s">
        <v>1149</v>
      </c>
      <c r="F239" s="193">
        <v>3</v>
      </c>
      <c r="G239" s="194">
        <v>3131.5</v>
      </c>
      <c r="H239" s="250" t="s">
        <v>1070</v>
      </c>
    </row>
    <row r="240" spans="1:8" ht="15">
      <c r="A240" s="179" t="s">
        <v>1235</v>
      </c>
      <c r="B240" s="235">
        <v>5</v>
      </c>
      <c r="C240" s="249">
        <v>4634.3999999999996</v>
      </c>
      <c r="D240" s="138" t="s">
        <v>1148</v>
      </c>
      <c r="E240" s="138" t="s">
        <v>1149</v>
      </c>
      <c r="F240" s="193">
        <v>5</v>
      </c>
      <c r="G240" s="194">
        <v>4634.3999999999996</v>
      </c>
      <c r="H240" s="250" t="s">
        <v>1070</v>
      </c>
    </row>
    <row r="241" spans="1:8" ht="15">
      <c r="A241" s="179" t="s">
        <v>1236</v>
      </c>
      <c r="B241" s="235">
        <v>11</v>
      </c>
      <c r="C241" s="249">
        <v>11188.24</v>
      </c>
      <c r="D241" s="138" t="s">
        <v>1148</v>
      </c>
      <c r="E241" s="138" t="s">
        <v>1149</v>
      </c>
      <c r="F241" s="193">
        <v>11</v>
      </c>
      <c r="G241" s="194">
        <v>11188.24</v>
      </c>
      <c r="H241" s="250" t="s">
        <v>1070</v>
      </c>
    </row>
    <row r="242" spans="1:8" ht="14.25" customHeight="1">
      <c r="A242" s="607" t="s">
        <v>1237</v>
      </c>
      <c r="B242" s="648">
        <v>5</v>
      </c>
      <c r="C242" s="650">
        <v>4501.82</v>
      </c>
      <c r="D242" s="138" t="s">
        <v>1091</v>
      </c>
      <c r="E242" s="138" t="s">
        <v>1155</v>
      </c>
      <c r="F242" s="193">
        <f>2</f>
        <v>2</v>
      </c>
      <c r="G242" s="194">
        <v>1782.04</v>
      </c>
      <c r="H242" s="250" t="s">
        <v>1070</v>
      </c>
    </row>
    <row r="243" spans="1:8" ht="15">
      <c r="A243" s="609"/>
      <c r="B243" s="649"/>
      <c r="C243" s="651"/>
      <c r="D243" s="138" t="s">
        <v>1148</v>
      </c>
      <c r="E243" s="138" t="s">
        <v>1149</v>
      </c>
      <c r="F243" s="193">
        <f>B242-F242</f>
        <v>3</v>
      </c>
      <c r="G243" s="194">
        <f>C242-G242</f>
        <v>2719.7799999999997</v>
      </c>
      <c r="H243" s="250" t="s">
        <v>1070</v>
      </c>
    </row>
    <row r="244" spans="1:8" ht="15">
      <c r="A244" s="183" t="s">
        <v>1031</v>
      </c>
      <c r="B244" s="252">
        <v>216</v>
      </c>
      <c r="C244" s="253">
        <v>196106.14</v>
      </c>
      <c r="D244" s="186" t="s">
        <v>1030</v>
      </c>
      <c r="E244" s="254" t="s">
        <v>1030</v>
      </c>
      <c r="F244" s="255">
        <f>SUM(F227:F243)</f>
        <v>216</v>
      </c>
      <c r="G244" s="256">
        <f>SUM(G227:G243)</f>
        <v>196106.13999999998</v>
      </c>
      <c r="H244" s="257" t="s">
        <v>1030</v>
      </c>
    </row>
    <row r="247" spans="1:8">
      <c r="G247" s="243"/>
    </row>
    <row r="249" spans="1:8" ht="15.75">
      <c r="A249" s="584" t="s">
        <v>147</v>
      </c>
      <c r="B249" s="584"/>
      <c r="C249" s="584"/>
      <c r="D249" s="584"/>
      <c r="E249" s="584"/>
      <c r="F249" s="584"/>
      <c r="G249" s="584"/>
      <c r="H249" s="584"/>
    </row>
    <row r="251" spans="1:8" ht="15" customHeight="1">
      <c r="A251" s="594" t="s">
        <v>1054</v>
      </c>
      <c r="B251" s="595"/>
      <c r="C251" s="668"/>
      <c r="D251" s="617" t="s">
        <v>1055</v>
      </c>
      <c r="E251" s="617"/>
      <c r="F251" s="617"/>
      <c r="G251" s="617"/>
      <c r="H251" s="618" t="s">
        <v>1056</v>
      </c>
    </row>
    <row r="252" spans="1:8" ht="30">
      <c r="A252" s="152" t="s">
        <v>1057</v>
      </c>
      <c r="B252" s="152" t="s">
        <v>1058</v>
      </c>
      <c r="C252" s="152" t="s">
        <v>1059</v>
      </c>
      <c r="D252" s="170" t="s">
        <v>1060</v>
      </c>
      <c r="E252" s="170" t="s">
        <v>1061</v>
      </c>
      <c r="F252" s="170" t="s">
        <v>1058</v>
      </c>
      <c r="G252" s="170" t="s">
        <v>1059</v>
      </c>
      <c r="H252" s="597"/>
    </row>
    <row r="253" spans="1:8" ht="51">
      <c r="A253" s="658" t="s">
        <v>1238</v>
      </c>
      <c r="B253" s="601">
        <v>37</v>
      </c>
      <c r="C253" s="659">
        <v>39344.22</v>
      </c>
      <c r="D253" s="174" t="s">
        <v>1092</v>
      </c>
      <c r="E253" s="66" t="s">
        <v>1239</v>
      </c>
      <c r="F253" s="134">
        <v>19</v>
      </c>
      <c r="G253" s="258">
        <v>25000</v>
      </c>
      <c r="H253" s="138" t="s">
        <v>1073</v>
      </c>
    </row>
    <row r="254" spans="1:8" ht="15.75" customHeight="1">
      <c r="A254" s="658"/>
      <c r="B254" s="601"/>
      <c r="C254" s="659"/>
      <c r="D254" s="174" t="s">
        <v>1240</v>
      </c>
      <c r="E254" s="66" t="s">
        <v>1241</v>
      </c>
      <c r="F254" s="134">
        <v>18</v>
      </c>
      <c r="G254" s="258">
        <v>14344.22</v>
      </c>
      <c r="H254" s="138" t="s">
        <v>1070</v>
      </c>
    </row>
    <row r="255" spans="1:8" ht="51">
      <c r="A255" s="259" t="s">
        <v>1242</v>
      </c>
      <c r="B255" s="134">
        <v>3</v>
      </c>
      <c r="C255" s="260">
        <v>2209.34</v>
      </c>
      <c r="D255" s="174" t="s">
        <v>1092</v>
      </c>
      <c r="E255" s="66" t="s">
        <v>1239</v>
      </c>
      <c r="F255" s="134">
        <v>3</v>
      </c>
      <c r="G255" s="159">
        <v>2209.34</v>
      </c>
      <c r="H255" s="138" t="s">
        <v>1073</v>
      </c>
    </row>
    <row r="256" spans="1:8" ht="51">
      <c r="A256" s="658" t="s">
        <v>1243</v>
      </c>
      <c r="B256" s="601">
        <v>109</v>
      </c>
      <c r="C256" s="659">
        <v>77360.039999999994</v>
      </c>
      <c r="D256" s="174" t="s">
        <v>1092</v>
      </c>
      <c r="E256" s="66" t="s">
        <v>1239</v>
      </c>
      <c r="F256" s="66">
        <v>95</v>
      </c>
      <c r="G256" s="258">
        <v>64059.18</v>
      </c>
      <c r="H256" s="66" t="s">
        <v>1073</v>
      </c>
    </row>
    <row r="257" spans="1:8" ht="15.75" customHeight="1">
      <c r="A257" s="658"/>
      <c r="B257" s="601"/>
      <c r="C257" s="659"/>
      <c r="D257" s="261" t="s">
        <v>1244</v>
      </c>
      <c r="E257" s="373" t="s">
        <v>1245</v>
      </c>
      <c r="F257" s="66">
        <v>14</v>
      </c>
      <c r="G257" s="258">
        <v>13300.86</v>
      </c>
      <c r="H257" s="66" t="s">
        <v>1070</v>
      </c>
    </row>
    <row r="258" spans="1:8" ht="51">
      <c r="A258" s="666" t="s">
        <v>1246</v>
      </c>
      <c r="B258" s="589">
        <v>101</v>
      </c>
      <c r="C258" s="663">
        <v>71842.22</v>
      </c>
      <c r="D258" s="174" t="s">
        <v>1092</v>
      </c>
      <c r="E258" s="66" t="s">
        <v>1239</v>
      </c>
      <c r="F258" s="66">
        <v>94</v>
      </c>
      <c r="G258" s="375">
        <v>62842.1</v>
      </c>
      <c r="H258" s="66" t="s">
        <v>1073</v>
      </c>
    </row>
    <row r="259" spans="1:8" ht="15.75" customHeight="1">
      <c r="A259" s="667"/>
      <c r="B259" s="590"/>
      <c r="C259" s="665"/>
      <c r="D259" s="261" t="s">
        <v>1244</v>
      </c>
      <c r="E259" s="373" t="s">
        <v>1245</v>
      </c>
      <c r="F259" s="66">
        <v>7</v>
      </c>
      <c r="G259" s="375">
        <v>8999.9</v>
      </c>
      <c r="H259" s="66" t="s">
        <v>1070</v>
      </c>
    </row>
    <row r="260" spans="1:8" ht="51">
      <c r="A260" s="259" t="s">
        <v>1247</v>
      </c>
      <c r="B260" s="134">
        <v>4</v>
      </c>
      <c r="C260" s="260">
        <v>6716.68</v>
      </c>
      <c r="D260" s="174" t="s">
        <v>1092</v>
      </c>
      <c r="E260" s="66" t="s">
        <v>1239</v>
      </c>
      <c r="F260" s="66">
        <v>4</v>
      </c>
      <c r="G260" s="260">
        <v>6716.68</v>
      </c>
      <c r="H260" s="66" t="s">
        <v>1073</v>
      </c>
    </row>
    <row r="261" spans="1:8" ht="51">
      <c r="A261" s="666" t="s">
        <v>1248</v>
      </c>
      <c r="B261" s="589">
        <v>39</v>
      </c>
      <c r="C261" s="663">
        <v>35027.449999999997</v>
      </c>
      <c r="D261" s="262" t="s">
        <v>1092</v>
      </c>
      <c r="E261" s="66" t="s">
        <v>1239</v>
      </c>
      <c r="F261" s="66">
        <v>13</v>
      </c>
      <c r="G261" s="375">
        <v>11967.3</v>
      </c>
      <c r="H261" s="66" t="s">
        <v>1073</v>
      </c>
    </row>
    <row r="262" spans="1:8" ht="14.25">
      <c r="A262" s="667"/>
      <c r="B262" s="590"/>
      <c r="C262" s="665"/>
      <c r="D262" s="174" t="s">
        <v>196</v>
      </c>
      <c r="E262" s="261" t="s">
        <v>1250</v>
      </c>
      <c r="F262" s="66">
        <v>26</v>
      </c>
      <c r="G262" s="375">
        <v>23060.15</v>
      </c>
      <c r="H262" s="66" t="s">
        <v>1073</v>
      </c>
    </row>
    <row r="263" spans="1:8" ht="51">
      <c r="A263" s="660" t="s">
        <v>1249</v>
      </c>
      <c r="B263" s="589">
        <v>131</v>
      </c>
      <c r="C263" s="663">
        <v>79304.66</v>
      </c>
      <c r="D263" s="262" t="s">
        <v>1092</v>
      </c>
      <c r="E263" s="66" t="s">
        <v>1239</v>
      </c>
      <c r="F263" s="134">
        <v>117</v>
      </c>
      <c r="G263" s="376">
        <v>65892.679999999993</v>
      </c>
      <c r="H263" s="138" t="s">
        <v>1073</v>
      </c>
    </row>
    <row r="264" spans="1:8" ht="15.75">
      <c r="A264" s="661"/>
      <c r="B264" s="598"/>
      <c r="C264" s="664"/>
      <c r="D264" s="174" t="s">
        <v>1240</v>
      </c>
      <c r="E264" s="66" t="s">
        <v>1241</v>
      </c>
      <c r="F264" s="134">
        <v>10</v>
      </c>
      <c r="G264" s="258">
        <v>9612.1</v>
      </c>
      <c r="H264" s="138" t="s">
        <v>1070</v>
      </c>
    </row>
    <row r="265" spans="1:8" ht="15.75">
      <c r="A265" s="662"/>
      <c r="B265" s="590"/>
      <c r="C265" s="665"/>
      <c r="D265" s="174" t="s">
        <v>196</v>
      </c>
      <c r="E265" s="261" t="s">
        <v>1250</v>
      </c>
      <c r="F265" s="134">
        <v>4</v>
      </c>
      <c r="G265" s="258">
        <v>3799.88</v>
      </c>
      <c r="H265" s="138" t="s">
        <v>1073</v>
      </c>
    </row>
    <row r="266" spans="1:8" ht="51">
      <c r="A266" s="666" t="s">
        <v>1251</v>
      </c>
      <c r="B266" s="601">
        <v>11</v>
      </c>
      <c r="C266" s="659">
        <v>7282.04</v>
      </c>
      <c r="D266" s="174" t="s">
        <v>1092</v>
      </c>
      <c r="E266" s="66" t="s">
        <v>1239</v>
      </c>
      <c r="F266" s="134">
        <v>3</v>
      </c>
      <c r="G266" s="258">
        <v>2000</v>
      </c>
      <c r="H266" s="138" t="s">
        <v>1073</v>
      </c>
    </row>
    <row r="267" spans="1:8" ht="15.75" customHeight="1">
      <c r="A267" s="669"/>
      <c r="B267" s="601"/>
      <c r="C267" s="659"/>
      <c r="D267" s="174" t="s">
        <v>1240</v>
      </c>
      <c r="E267" s="66" t="s">
        <v>1241</v>
      </c>
      <c r="F267" s="134">
        <v>2</v>
      </c>
      <c r="G267" s="258">
        <v>1000.04</v>
      </c>
      <c r="H267" s="138" t="s">
        <v>1070</v>
      </c>
    </row>
    <row r="268" spans="1:8" ht="15.75" customHeight="1">
      <c r="A268" s="667"/>
      <c r="B268" s="601"/>
      <c r="C268" s="659"/>
      <c r="D268" s="174" t="s">
        <v>196</v>
      </c>
      <c r="E268" s="261" t="s">
        <v>1250</v>
      </c>
      <c r="F268" s="134">
        <v>6</v>
      </c>
      <c r="G268" s="258">
        <v>4282</v>
      </c>
      <c r="H268" s="138" t="s">
        <v>1073</v>
      </c>
    </row>
    <row r="269" spans="1:8" ht="51">
      <c r="A269" s="259" t="s">
        <v>1252</v>
      </c>
      <c r="B269" s="134">
        <v>1</v>
      </c>
      <c r="C269" s="260">
        <v>643</v>
      </c>
      <c r="D269" s="174" t="s">
        <v>1092</v>
      </c>
      <c r="E269" s="66" t="s">
        <v>1239</v>
      </c>
      <c r="F269" s="134">
        <v>1</v>
      </c>
      <c r="G269" s="157">
        <v>643</v>
      </c>
      <c r="H269" s="138" t="s">
        <v>1073</v>
      </c>
    </row>
    <row r="270" spans="1:8" ht="51">
      <c r="A270" s="666" t="s">
        <v>1253</v>
      </c>
      <c r="B270" s="589">
        <v>126</v>
      </c>
      <c r="C270" s="663">
        <v>87248.53</v>
      </c>
      <c r="D270" s="262" t="s">
        <v>1092</v>
      </c>
      <c r="E270" s="66" t="s">
        <v>1239</v>
      </c>
      <c r="F270" s="134">
        <v>119</v>
      </c>
      <c r="G270" s="378">
        <v>82089.66</v>
      </c>
      <c r="H270" s="138" t="s">
        <v>1073</v>
      </c>
    </row>
    <row r="271" spans="1:8" ht="15.75">
      <c r="A271" s="667"/>
      <c r="B271" s="590"/>
      <c r="C271" s="665"/>
      <c r="D271" s="174" t="s">
        <v>1240</v>
      </c>
      <c r="E271" s="66" t="s">
        <v>1241</v>
      </c>
      <c r="F271" s="134">
        <v>7</v>
      </c>
      <c r="G271" s="258">
        <v>5158.87</v>
      </c>
      <c r="H271" s="138" t="s">
        <v>1070</v>
      </c>
    </row>
    <row r="272" spans="1:8" ht="51">
      <c r="A272" s="259" t="s">
        <v>1254</v>
      </c>
      <c r="B272" s="134">
        <v>1</v>
      </c>
      <c r="C272" s="260">
        <v>1391.54</v>
      </c>
      <c r="D272" s="174" t="s">
        <v>1092</v>
      </c>
      <c r="E272" s="66" t="s">
        <v>1239</v>
      </c>
      <c r="F272" s="134">
        <v>1</v>
      </c>
      <c r="G272" s="157">
        <v>1391.54</v>
      </c>
      <c r="H272" s="138" t="s">
        <v>1073</v>
      </c>
    </row>
    <row r="273" spans="1:8" ht="51">
      <c r="A273" s="666" t="s">
        <v>1255</v>
      </c>
      <c r="B273" s="589">
        <v>53</v>
      </c>
      <c r="C273" s="663">
        <v>34345.699999999997</v>
      </c>
      <c r="D273" s="174" t="s">
        <v>1092</v>
      </c>
      <c r="E273" s="66" t="s">
        <v>1239</v>
      </c>
      <c r="F273" s="134">
        <f>B273-F274</f>
        <v>42</v>
      </c>
      <c r="G273" s="157">
        <f>C273-G274</f>
        <v>17648.699999999997</v>
      </c>
      <c r="H273" s="138" t="s">
        <v>1073</v>
      </c>
    </row>
    <row r="274" spans="1:8" ht="15.75">
      <c r="A274" s="669"/>
      <c r="B274" s="598"/>
      <c r="C274" s="664"/>
      <c r="D274" s="174" t="s">
        <v>196</v>
      </c>
      <c r="E274" s="261" t="s">
        <v>1250</v>
      </c>
      <c r="F274" s="134">
        <v>11</v>
      </c>
      <c r="G274" s="379">
        <v>16697</v>
      </c>
      <c r="H274" s="138" t="s">
        <v>1073</v>
      </c>
    </row>
    <row r="275" spans="1:8" ht="51">
      <c r="A275" s="259" t="s">
        <v>1256</v>
      </c>
      <c r="B275" s="134">
        <v>3</v>
      </c>
      <c r="C275" s="260">
        <v>4315.12</v>
      </c>
      <c r="D275" s="174" t="s">
        <v>1092</v>
      </c>
      <c r="E275" s="66" t="s">
        <v>1239</v>
      </c>
      <c r="F275" s="134">
        <v>3</v>
      </c>
      <c r="G275" s="157">
        <v>4315.12</v>
      </c>
      <c r="H275" s="138" t="s">
        <v>1073</v>
      </c>
    </row>
    <row r="276" spans="1:8" ht="51">
      <c r="A276" s="259" t="s">
        <v>1257</v>
      </c>
      <c r="B276" s="134">
        <v>11</v>
      </c>
      <c r="C276" s="260">
        <v>8570.08</v>
      </c>
      <c r="D276" s="174" t="s">
        <v>1092</v>
      </c>
      <c r="E276" s="66" t="s">
        <v>1239</v>
      </c>
      <c r="F276" s="134">
        <v>11</v>
      </c>
      <c r="G276" s="157">
        <v>8570.08</v>
      </c>
      <c r="H276" s="138" t="s">
        <v>1073</v>
      </c>
    </row>
    <row r="277" spans="1:8" ht="51">
      <c r="A277" s="259" t="s">
        <v>1258</v>
      </c>
      <c r="B277" s="134">
        <v>31</v>
      </c>
      <c r="C277" s="260">
        <v>20881.8</v>
      </c>
      <c r="D277" s="174" t="s">
        <v>1092</v>
      </c>
      <c r="E277" s="66" t="s">
        <v>1239</v>
      </c>
      <c r="F277" s="134">
        <v>31</v>
      </c>
      <c r="G277" s="157">
        <v>20881.8</v>
      </c>
      <c r="H277" s="138" t="s">
        <v>1073</v>
      </c>
    </row>
    <row r="278" spans="1:8" ht="51">
      <c r="A278" s="666" t="s">
        <v>1259</v>
      </c>
      <c r="B278" s="589">
        <v>46</v>
      </c>
      <c r="C278" s="663">
        <v>37276.6</v>
      </c>
      <c r="D278" s="174" t="s">
        <v>1092</v>
      </c>
      <c r="E278" s="66" t="s">
        <v>1239</v>
      </c>
      <c r="F278" s="134">
        <f>B278-F279</f>
        <v>30</v>
      </c>
      <c r="G278" s="157">
        <f>C278-G279</f>
        <v>14360</v>
      </c>
      <c r="H278" s="138" t="s">
        <v>1073</v>
      </c>
    </row>
    <row r="279" spans="1:8" ht="15.75">
      <c r="A279" s="667"/>
      <c r="B279" s="590"/>
      <c r="C279" s="665"/>
      <c r="D279" s="174" t="s">
        <v>196</v>
      </c>
      <c r="E279" s="261" t="s">
        <v>1250</v>
      </c>
      <c r="F279" s="134">
        <v>16</v>
      </c>
      <c r="G279" s="377">
        <v>22916.6</v>
      </c>
      <c r="H279" s="138" t="s">
        <v>1073</v>
      </c>
    </row>
    <row r="280" spans="1:8" ht="51">
      <c r="A280" s="259" t="s">
        <v>1260</v>
      </c>
      <c r="B280" s="134">
        <v>9</v>
      </c>
      <c r="C280" s="260">
        <v>11158.98</v>
      </c>
      <c r="D280" s="174" t="s">
        <v>1092</v>
      </c>
      <c r="E280" s="66" t="s">
        <v>1239</v>
      </c>
      <c r="F280" s="134">
        <v>9</v>
      </c>
      <c r="G280" s="157">
        <v>11158.98</v>
      </c>
      <c r="H280" s="138" t="s">
        <v>1073</v>
      </c>
    </row>
    <row r="281" spans="1:8" ht="15.75">
      <c r="A281" s="140" t="s">
        <v>1031</v>
      </c>
      <c r="B281" s="141">
        <v>716</v>
      </c>
      <c r="C281" s="263">
        <f>SUM(C253:C280)</f>
        <v>524917.99999999988</v>
      </c>
      <c r="D281" s="143" t="s">
        <v>1030</v>
      </c>
      <c r="E281" s="143" t="s">
        <v>1030</v>
      </c>
      <c r="F281" s="255">
        <v>716</v>
      </c>
      <c r="G281" s="256">
        <f>SUM(G253:G280)</f>
        <v>524917.7799999998</v>
      </c>
      <c r="H281" s="264" t="s">
        <v>1030</v>
      </c>
    </row>
    <row r="284" spans="1:8" ht="14.25">
      <c r="E284" s="265"/>
    </row>
    <row r="285" spans="1:8" ht="15.75">
      <c r="A285" s="584" t="s">
        <v>166</v>
      </c>
      <c r="B285" s="584"/>
      <c r="C285" s="584"/>
      <c r="D285" s="584"/>
      <c r="E285" s="584"/>
      <c r="F285" s="584"/>
      <c r="G285" s="584"/>
      <c r="H285" s="584"/>
    </row>
    <row r="286" spans="1:8" ht="14.25">
      <c r="E286" s="265"/>
    </row>
    <row r="287" spans="1:8" ht="15" customHeight="1">
      <c r="A287" s="594" t="s">
        <v>1054</v>
      </c>
      <c r="B287" s="595"/>
      <c r="C287" s="616"/>
      <c r="D287" s="617" t="s">
        <v>1055</v>
      </c>
      <c r="E287" s="617"/>
      <c r="F287" s="617"/>
      <c r="G287" s="617"/>
      <c r="H287" s="618" t="s">
        <v>1056</v>
      </c>
    </row>
    <row r="288" spans="1:8" ht="30">
      <c r="A288" s="152" t="s">
        <v>1057</v>
      </c>
      <c r="B288" s="152" t="s">
        <v>1058</v>
      </c>
      <c r="C288" s="152" t="s">
        <v>1059</v>
      </c>
      <c r="D288" s="170" t="s">
        <v>1060</v>
      </c>
      <c r="E288" s="170" t="s">
        <v>1061</v>
      </c>
      <c r="F288" s="170" t="s">
        <v>1058</v>
      </c>
      <c r="G288" s="170" t="s">
        <v>1059</v>
      </c>
      <c r="H288" s="597"/>
    </row>
    <row r="289" spans="1:8" ht="42.75">
      <c r="A289" s="158" t="s">
        <v>1261</v>
      </c>
      <c r="B289" s="134">
        <v>30</v>
      </c>
      <c r="C289" s="135">
        <v>27659.72</v>
      </c>
      <c r="D289" s="266" t="s">
        <v>1262</v>
      </c>
      <c r="E289" s="266" t="s">
        <v>1263</v>
      </c>
      <c r="F289" s="66">
        <v>30</v>
      </c>
      <c r="G289" s="267">
        <v>27659.72</v>
      </c>
      <c r="H289" s="138" t="s">
        <v>1070</v>
      </c>
    </row>
    <row r="290" spans="1:8" ht="42.75">
      <c r="A290" s="156" t="s">
        <v>1264</v>
      </c>
      <c r="B290" s="134">
        <v>20</v>
      </c>
      <c r="C290" s="135">
        <v>4483.5600000000004</v>
      </c>
      <c r="D290" s="266" t="s">
        <v>1262</v>
      </c>
      <c r="E290" s="266" t="s">
        <v>1263</v>
      </c>
      <c r="F290" s="66">
        <v>20</v>
      </c>
      <c r="G290" s="267">
        <v>4483.5600000000004</v>
      </c>
      <c r="H290" s="138" t="s">
        <v>1070</v>
      </c>
    </row>
    <row r="291" spans="1:8" ht="42.75">
      <c r="A291" s="156" t="s">
        <v>1265</v>
      </c>
      <c r="B291" s="134">
        <v>127</v>
      </c>
      <c r="C291" s="135">
        <v>67548.429999999993</v>
      </c>
      <c r="D291" s="266" t="s">
        <v>1262</v>
      </c>
      <c r="E291" s="266" t="s">
        <v>1263</v>
      </c>
      <c r="F291" s="66">
        <v>127</v>
      </c>
      <c r="G291" s="267">
        <v>67548.429999999993</v>
      </c>
      <c r="H291" s="138" t="s">
        <v>1070</v>
      </c>
    </row>
    <row r="292" spans="1:8" ht="28.5" customHeight="1">
      <c r="A292" s="158" t="s">
        <v>166</v>
      </c>
      <c r="B292" s="134">
        <v>76</v>
      </c>
      <c r="C292" s="135">
        <v>69317.240000000005</v>
      </c>
      <c r="D292" s="266" t="s">
        <v>1266</v>
      </c>
      <c r="E292" s="266" t="s">
        <v>1267</v>
      </c>
      <c r="F292" s="66">
        <v>76</v>
      </c>
      <c r="G292" s="267">
        <v>69317.240000000005</v>
      </c>
      <c r="H292" s="138" t="s">
        <v>1064</v>
      </c>
    </row>
    <row r="293" spans="1:8" ht="28.5">
      <c r="A293" s="158" t="s">
        <v>1268</v>
      </c>
      <c r="B293" s="134">
        <v>143</v>
      </c>
      <c r="C293" s="135">
        <v>118807.47</v>
      </c>
      <c r="D293" s="266" t="s">
        <v>1491</v>
      </c>
      <c r="E293" s="266" t="s">
        <v>1269</v>
      </c>
      <c r="F293" s="66">
        <v>143</v>
      </c>
      <c r="G293" s="267">
        <v>118807.47</v>
      </c>
      <c r="H293" s="138" t="s">
        <v>1070</v>
      </c>
    </row>
    <row r="294" spans="1:8" ht="42.75">
      <c r="A294" s="158" t="s">
        <v>1270</v>
      </c>
      <c r="B294" s="134">
        <v>95</v>
      </c>
      <c r="C294" s="135">
        <v>84450.52</v>
      </c>
      <c r="D294" s="266" t="s">
        <v>1262</v>
      </c>
      <c r="E294" s="266" t="s">
        <v>1263</v>
      </c>
      <c r="F294" s="66">
        <v>95</v>
      </c>
      <c r="G294" s="267">
        <v>84450.52</v>
      </c>
      <c r="H294" s="138" t="s">
        <v>1070</v>
      </c>
    </row>
    <row r="295" spans="1:8" ht="42.75">
      <c r="A295" s="158" t="s">
        <v>1271</v>
      </c>
      <c r="B295" s="134">
        <v>2</v>
      </c>
      <c r="C295" s="135">
        <v>1286</v>
      </c>
      <c r="D295" s="266" t="s">
        <v>1262</v>
      </c>
      <c r="E295" s="266" t="s">
        <v>1263</v>
      </c>
      <c r="F295" s="66">
        <v>2</v>
      </c>
      <c r="G295" s="267">
        <v>1286</v>
      </c>
      <c r="H295" s="268" t="s">
        <v>1070</v>
      </c>
    </row>
    <row r="296" spans="1:8" ht="28.5">
      <c r="A296" s="156" t="s">
        <v>1272</v>
      </c>
      <c r="B296" s="134">
        <v>31</v>
      </c>
      <c r="C296" s="135">
        <v>28625.08</v>
      </c>
      <c r="D296" s="266" t="s">
        <v>1492</v>
      </c>
      <c r="E296" s="266" t="s">
        <v>1269</v>
      </c>
      <c r="F296" s="66">
        <v>31</v>
      </c>
      <c r="G296" s="267">
        <v>28625.08</v>
      </c>
      <c r="H296" s="268" t="s">
        <v>1070</v>
      </c>
    </row>
    <row r="297" spans="1:8" ht="15.75">
      <c r="A297" s="198" t="s">
        <v>1031</v>
      </c>
      <c r="B297" s="163">
        <v>524</v>
      </c>
      <c r="C297" s="164">
        <v>402178.02</v>
      </c>
      <c r="D297" s="186" t="s">
        <v>1030</v>
      </c>
      <c r="E297" s="186" t="s">
        <v>1030</v>
      </c>
      <c r="F297" s="166">
        <v>524</v>
      </c>
      <c r="G297" s="269">
        <v>402178.02</v>
      </c>
      <c r="H297" s="201" t="s">
        <v>1030</v>
      </c>
    </row>
    <row r="303" spans="1:8" ht="15.75">
      <c r="A303" s="584" t="s">
        <v>215</v>
      </c>
      <c r="B303" s="584"/>
      <c r="C303" s="584"/>
      <c r="D303" s="584"/>
      <c r="E303" s="584"/>
      <c r="F303" s="584"/>
      <c r="G303" s="584"/>
      <c r="H303" s="584"/>
    </row>
    <row r="305" spans="1:8" ht="15" customHeight="1">
      <c r="A305" s="585" t="s">
        <v>1054</v>
      </c>
      <c r="B305" s="585"/>
      <c r="C305" s="585"/>
      <c r="D305" s="617" t="s">
        <v>1055</v>
      </c>
      <c r="E305" s="617"/>
      <c r="F305" s="617"/>
      <c r="G305" s="617"/>
      <c r="H305" s="587" t="s">
        <v>1056</v>
      </c>
    </row>
    <row r="306" spans="1:8" ht="30">
      <c r="A306" s="130" t="s">
        <v>1057</v>
      </c>
      <c r="B306" s="130" t="s">
        <v>1058</v>
      </c>
      <c r="C306" s="130" t="s">
        <v>1059</v>
      </c>
      <c r="D306" s="203" t="s">
        <v>1060</v>
      </c>
      <c r="E306" s="203" t="s">
        <v>1061</v>
      </c>
      <c r="F306" s="203" t="s">
        <v>1058</v>
      </c>
      <c r="G306" s="203" t="s">
        <v>1059</v>
      </c>
      <c r="H306" s="587"/>
    </row>
    <row r="307" spans="1:8" ht="15.75">
      <c r="A307" s="133" t="s">
        <v>1273</v>
      </c>
      <c r="B307" s="134">
        <v>596</v>
      </c>
      <c r="C307" s="204">
        <v>679396.29</v>
      </c>
      <c r="D307" s="593" t="s">
        <v>1090</v>
      </c>
      <c r="E307" s="138" t="s">
        <v>1274</v>
      </c>
      <c r="F307" s="670">
        <v>713</v>
      </c>
      <c r="G307" s="671">
        <v>755707.53</v>
      </c>
      <c r="H307" s="593" t="s">
        <v>1275</v>
      </c>
    </row>
    <row r="308" spans="1:8" ht="15.75">
      <c r="A308" s="133" t="s">
        <v>1276</v>
      </c>
      <c r="B308" s="134">
        <v>10</v>
      </c>
      <c r="C308" s="204">
        <v>14282.27</v>
      </c>
      <c r="D308" s="593"/>
      <c r="E308" s="138" t="s">
        <v>1277</v>
      </c>
      <c r="F308" s="670"/>
      <c r="G308" s="671"/>
      <c r="H308" s="593"/>
    </row>
    <row r="309" spans="1:8" ht="15.75">
      <c r="A309" s="133" t="s">
        <v>1278</v>
      </c>
      <c r="B309" s="134">
        <v>105</v>
      </c>
      <c r="C309" s="204">
        <v>59256.77</v>
      </c>
      <c r="D309" s="593"/>
      <c r="E309" s="138" t="s">
        <v>1279</v>
      </c>
      <c r="F309" s="670"/>
      <c r="G309" s="671"/>
      <c r="H309" s="593"/>
    </row>
    <row r="310" spans="1:8" ht="15.75">
      <c r="A310" s="133" t="s">
        <v>1280</v>
      </c>
      <c r="B310" s="134">
        <v>2</v>
      </c>
      <c r="C310" s="204">
        <v>2772.2</v>
      </c>
      <c r="D310" s="593"/>
      <c r="E310" s="138" t="s">
        <v>1281</v>
      </c>
      <c r="F310" s="670"/>
      <c r="G310" s="671"/>
      <c r="H310" s="593"/>
    </row>
    <row r="311" spans="1:8" ht="15.75">
      <c r="A311" s="133" t="s">
        <v>215</v>
      </c>
      <c r="B311" s="134">
        <v>197</v>
      </c>
      <c r="C311" s="204">
        <v>157539.78</v>
      </c>
      <c r="D311" s="593" t="s">
        <v>220</v>
      </c>
      <c r="E311" s="593" t="s">
        <v>1282</v>
      </c>
      <c r="F311" s="670">
        <v>223</v>
      </c>
      <c r="G311" s="671">
        <v>180509.4</v>
      </c>
      <c r="H311" s="593" t="s">
        <v>1275</v>
      </c>
    </row>
    <row r="312" spans="1:8" ht="15.75">
      <c r="A312" s="133" t="s">
        <v>1283</v>
      </c>
      <c r="B312" s="134">
        <v>26</v>
      </c>
      <c r="C312" s="204">
        <v>22969.62</v>
      </c>
      <c r="D312" s="593"/>
      <c r="E312" s="593"/>
      <c r="F312" s="670"/>
      <c r="G312" s="671"/>
      <c r="H312" s="593"/>
    </row>
    <row r="313" spans="1:8" ht="15.75">
      <c r="A313" s="130" t="s">
        <v>1031</v>
      </c>
      <c r="B313" s="141">
        <v>936</v>
      </c>
      <c r="C313" s="206">
        <v>936216.93</v>
      </c>
      <c r="D313" s="202" t="s">
        <v>1030</v>
      </c>
      <c r="E313" s="202" t="s">
        <v>1030</v>
      </c>
      <c r="F313" s="203">
        <f>SUM(F307:F312)</f>
        <v>936</v>
      </c>
      <c r="G313" s="270">
        <f>SUM(G307:G312)</f>
        <v>936216.93</v>
      </c>
      <c r="H313" s="271" t="s">
        <v>1030</v>
      </c>
    </row>
    <row r="317" spans="1:8" ht="15.75">
      <c r="A317" s="584" t="s">
        <v>229</v>
      </c>
      <c r="B317" s="584"/>
      <c r="C317" s="584"/>
      <c r="D317" s="584"/>
      <c r="E317" s="584"/>
      <c r="F317" s="584"/>
      <c r="G317" s="584"/>
      <c r="H317" s="584"/>
    </row>
    <row r="319" spans="1:8" ht="15" customHeight="1">
      <c r="A319" s="594" t="s">
        <v>1054</v>
      </c>
      <c r="B319" s="595"/>
      <c r="C319" s="616"/>
      <c r="D319" s="617" t="s">
        <v>1055</v>
      </c>
      <c r="E319" s="617"/>
      <c r="F319" s="617"/>
      <c r="G319" s="617"/>
      <c r="H319" s="618" t="s">
        <v>1056</v>
      </c>
    </row>
    <row r="320" spans="1:8" ht="30">
      <c r="A320" s="169" t="s">
        <v>1057</v>
      </c>
      <c r="B320" s="169" t="s">
        <v>1058</v>
      </c>
      <c r="C320" s="169" t="s">
        <v>1059</v>
      </c>
      <c r="D320" s="170" t="s">
        <v>1060</v>
      </c>
      <c r="E320" s="170" t="s">
        <v>1061</v>
      </c>
      <c r="F320" s="170" t="s">
        <v>1058</v>
      </c>
      <c r="G320" s="170" t="s">
        <v>1059</v>
      </c>
      <c r="H320" s="597"/>
    </row>
    <row r="321" spans="1:8" ht="15.75">
      <c r="A321" s="179" t="s">
        <v>1284</v>
      </c>
      <c r="B321" s="180">
        <v>18</v>
      </c>
      <c r="C321" s="245">
        <v>17282</v>
      </c>
      <c r="D321" s="136" t="s">
        <v>230</v>
      </c>
      <c r="E321" s="136" t="s">
        <v>1285</v>
      </c>
      <c r="F321" s="193">
        <v>18</v>
      </c>
      <c r="G321" s="272">
        <v>17282</v>
      </c>
      <c r="H321" s="136" t="s">
        <v>1064</v>
      </c>
    </row>
    <row r="322" spans="1:8" ht="15.75">
      <c r="A322" s="179" t="s">
        <v>1286</v>
      </c>
      <c r="B322" s="180">
        <v>79</v>
      </c>
      <c r="C322" s="245">
        <v>35426.58</v>
      </c>
      <c r="D322" s="136" t="s">
        <v>1071</v>
      </c>
      <c r="E322" s="136" t="s">
        <v>1071</v>
      </c>
      <c r="F322" s="193">
        <v>79</v>
      </c>
      <c r="G322" s="272">
        <v>35426.58</v>
      </c>
      <c r="H322" s="136" t="s">
        <v>1070</v>
      </c>
    </row>
    <row r="323" spans="1:8" ht="14.25">
      <c r="A323" s="607" t="s">
        <v>229</v>
      </c>
      <c r="B323" s="672">
        <v>1145</v>
      </c>
      <c r="C323" s="645">
        <v>1675961.26</v>
      </c>
      <c r="D323" s="593" t="s">
        <v>232</v>
      </c>
      <c r="E323" s="138" t="s">
        <v>1287</v>
      </c>
      <c r="F323" s="676">
        <v>1145</v>
      </c>
      <c r="G323" s="677">
        <v>1675961.26</v>
      </c>
      <c r="H323" s="593" t="s">
        <v>1064</v>
      </c>
    </row>
    <row r="324" spans="1:8" ht="14.25">
      <c r="A324" s="608"/>
      <c r="B324" s="673"/>
      <c r="C324" s="675"/>
      <c r="D324" s="593"/>
      <c r="E324" s="138" t="s">
        <v>1288</v>
      </c>
      <c r="F324" s="670"/>
      <c r="G324" s="677"/>
      <c r="H324" s="593"/>
    </row>
    <row r="325" spans="1:8" ht="14.25">
      <c r="A325" s="608"/>
      <c r="B325" s="673"/>
      <c r="C325" s="675"/>
      <c r="D325" s="593"/>
      <c r="E325" s="138" t="s">
        <v>1289</v>
      </c>
      <c r="F325" s="670"/>
      <c r="G325" s="677"/>
      <c r="H325" s="593"/>
    </row>
    <row r="326" spans="1:8" ht="14.25">
      <c r="A326" s="608"/>
      <c r="B326" s="673"/>
      <c r="C326" s="675"/>
      <c r="D326" s="593"/>
      <c r="E326" s="138" t="s">
        <v>1290</v>
      </c>
      <c r="F326" s="670"/>
      <c r="G326" s="677"/>
      <c r="H326" s="593"/>
    </row>
    <row r="327" spans="1:8" ht="14.25">
      <c r="A327" s="609"/>
      <c r="B327" s="674"/>
      <c r="C327" s="646"/>
      <c r="D327" s="593"/>
      <c r="E327" s="138" t="s">
        <v>1291</v>
      </c>
      <c r="F327" s="670"/>
      <c r="G327" s="677"/>
      <c r="H327" s="593"/>
    </row>
    <row r="328" spans="1:8" ht="15.75">
      <c r="A328" s="179" t="s">
        <v>1292</v>
      </c>
      <c r="B328" s="180">
        <v>14</v>
      </c>
      <c r="C328" s="245">
        <v>4746.28</v>
      </c>
      <c r="D328" s="136" t="s">
        <v>1098</v>
      </c>
      <c r="E328" s="136" t="s">
        <v>1293</v>
      </c>
      <c r="F328" s="193">
        <v>14</v>
      </c>
      <c r="G328" s="272">
        <v>4746.28</v>
      </c>
      <c r="H328" s="136" t="s">
        <v>1070</v>
      </c>
    </row>
    <row r="329" spans="1:8" ht="15.75">
      <c r="A329" s="183" t="s">
        <v>1031</v>
      </c>
      <c r="B329" s="273">
        <v>1256</v>
      </c>
      <c r="C329" s="185">
        <v>1733416.12</v>
      </c>
      <c r="D329" s="186" t="s">
        <v>1030</v>
      </c>
      <c r="E329" s="186" t="s">
        <v>1030</v>
      </c>
      <c r="F329" s="274">
        <v>1256</v>
      </c>
      <c r="G329" s="188">
        <v>1733416.12</v>
      </c>
      <c r="H329" s="201" t="s">
        <v>1030</v>
      </c>
    </row>
    <row r="333" spans="1:8" ht="15.75">
      <c r="A333" s="584" t="s">
        <v>1294</v>
      </c>
      <c r="B333" s="584"/>
      <c r="C333" s="584"/>
      <c r="D333" s="584"/>
      <c r="E333" s="584"/>
      <c r="F333" s="584"/>
      <c r="G333" s="584"/>
      <c r="H333" s="584"/>
    </row>
    <row r="335" spans="1:8" ht="15" customHeight="1">
      <c r="A335" s="594" t="s">
        <v>1054</v>
      </c>
      <c r="B335" s="595"/>
      <c r="C335" s="616"/>
      <c r="D335" s="617" t="s">
        <v>1055</v>
      </c>
      <c r="E335" s="617"/>
      <c r="F335" s="617"/>
      <c r="G335" s="617"/>
      <c r="H335" s="618" t="s">
        <v>1056</v>
      </c>
    </row>
    <row r="336" spans="1:8" ht="30">
      <c r="A336" s="169" t="s">
        <v>1057</v>
      </c>
      <c r="B336" s="169" t="s">
        <v>1058</v>
      </c>
      <c r="C336" s="169" t="s">
        <v>1059</v>
      </c>
      <c r="D336" s="203" t="s">
        <v>1060</v>
      </c>
      <c r="E336" s="203" t="s">
        <v>1061</v>
      </c>
      <c r="F336" s="203" t="s">
        <v>1058</v>
      </c>
      <c r="G336" s="203" t="s">
        <v>1059</v>
      </c>
      <c r="H336" s="647"/>
    </row>
    <row r="337" spans="1:8" ht="15.75">
      <c r="A337" s="179" t="s">
        <v>1295</v>
      </c>
      <c r="B337" s="180">
        <v>47</v>
      </c>
      <c r="C337" s="245">
        <v>46747.28</v>
      </c>
      <c r="D337" s="138" t="s">
        <v>1087</v>
      </c>
      <c r="E337" s="155" t="s">
        <v>1296</v>
      </c>
      <c r="F337" s="66">
        <v>47</v>
      </c>
      <c r="G337" s="137">
        <v>46747.28</v>
      </c>
      <c r="H337" s="275" t="s">
        <v>1064</v>
      </c>
    </row>
    <row r="338" spans="1:8" ht="15">
      <c r="A338" s="607" t="s">
        <v>1297</v>
      </c>
      <c r="B338" s="610">
        <v>9</v>
      </c>
      <c r="C338" s="645">
        <v>10216.42</v>
      </c>
      <c r="D338" s="138" t="s">
        <v>1087</v>
      </c>
      <c r="E338" s="155" t="s">
        <v>1296</v>
      </c>
      <c r="F338" s="193">
        <v>6</v>
      </c>
      <c r="G338" s="194">
        <v>7603.38</v>
      </c>
      <c r="H338" s="678" t="s">
        <v>1064</v>
      </c>
    </row>
    <row r="339" spans="1:8" ht="15">
      <c r="A339" s="609"/>
      <c r="B339" s="612"/>
      <c r="C339" s="646"/>
      <c r="D339" s="138" t="s">
        <v>1298</v>
      </c>
      <c r="E339" s="155" t="s">
        <v>1299</v>
      </c>
      <c r="F339" s="193">
        <f>B338-F338</f>
        <v>3</v>
      </c>
      <c r="G339" s="194">
        <f>C338-G338</f>
        <v>2613.04</v>
      </c>
      <c r="H339" s="679"/>
    </row>
    <row r="340" spans="1:8" ht="15">
      <c r="A340" s="607" t="s">
        <v>1300</v>
      </c>
      <c r="B340" s="610">
        <v>22</v>
      </c>
      <c r="C340" s="645">
        <v>30086.04</v>
      </c>
      <c r="D340" s="138" t="s">
        <v>1087</v>
      </c>
      <c r="E340" s="155" t="s">
        <v>1296</v>
      </c>
      <c r="F340" s="193">
        <v>12</v>
      </c>
      <c r="G340" s="194">
        <v>16294.12</v>
      </c>
      <c r="H340" s="678" t="s">
        <v>1064</v>
      </c>
    </row>
    <row r="341" spans="1:8" ht="15">
      <c r="A341" s="609"/>
      <c r="B341" s="612"/>
      <c r="C341" s="646"/>
      <c r="D341" s="138" t="s">
        <v>1298</v>
      </c>
      <c r="E341" s="155" t="s">
        <v>1299</v>
      </c>
      <c r="F341" s="193">
        <v>10</v>
      </c>
      <c r="G341" s="194">
        <v>13791.92</v>
      </c>
      <c r="H341" s="679"/>
    </row>
    <row r="342" spans="1:8" ht="15">
      <c r="A342" s="607" t="s">
        <v>1301</v>
      </c>
      <c r="B342" s="610">
        <v>66</v>
      </c>
      <c r="C342" s="645">
        <v>83595.69</v>
      </c>
      <c r="D342" s="138" t="s">
        <v>239</v>
      </c>
      <c r="E342" s="155" t="s">
        <v>1302</v>
      </c>
      <c r="F342" s="193">
        <v>46</v>
      </c>
      <c r="G342" s="194">
        <v>50777.09</v>
      </c>
      <c r="H342" s="276" t="s">
        <v>1073</v>
      </c>
    </row>
    <row r="343" spans="1:8" ht="15">
      <c r="A343" s="608"/>
      <c r="B343" s="611"/>
      <c r="C343" s="675"/>
      <c r="D343" s="138" t="s">
        <v>1087</v>
      </c>
      <c r="E343" s="155" t="s">
        <v>1296</v>
      </c>
      <c r="F343" s="193">
        <v>8</v>
      </c>
      <c r="G343" s="194">
        <v>8917.86</v>
      </c>
      <c r="H343" s="276" t="s">
        <v>1073</v>
      </c>
    </row>
    <row r="344" spans="1:8" ht="15">
      <c r="A344" s="608"/>
      <c r="B344" s="611"/>
      <c r="C344" s="675"/>
      <c r="D344" s="138" t="s">
        <v>1298</v>
      </c>
      <c r="E344" s="155" t="s">
        <v>1299</v>
      </c>
      <c r="F344" s="193">
        <v>7</v>
      </c>
      <c r="G344" s="194">
        <v>8122.3</v>
      </c>
      <c r="H344" s="276" t="s">
        <v>1073</v>
      </c>
    </row>
    <row r="345" spans="1:8" ht="15">
      <c r="A345" s="608"/>
      <c r="B345" s="611"/>
      <c r="C345" s="675"/>
      <c r="D345" s="277" t="s">
        <v>232</v>
      </c>
      <c r="E345" s="278" t="s">
        <v>1071</v>
      </c>
      <c r="F345" s="279">
        <v>5</v>
      </c>
      <c r="G345" s="280">
        <v>15778.44</v>
      </c>
      <c r="H345" s="281" t="s">
        <v>1070</v>
      </c>
    </row>
    <row r="346" spans="1:8" ht="15">
      <c r="A346" s="588" t="s">
        <v>1303</v>
      </c>
      <c r="B346" s="601">
        <v>2</v>
      </c>
      <c r="C346" s="680">
        <v>1446.85</v>
      </c>
      <c r="D346" s="138" t="s">
        <v>1087</v>
      </c>
      <c r="E346" s="155" t="s">
        <v>1296</v>
      </c>
      <c r="F346" s="193">
        <v>1</v>
      </c>
      <c r="G346" s="194">
        <v>555.83000000000004</v>
      </c>
      <c r="H346" s="681" t="s">
        <v>1064</v>
      </c>
    </row>
    <row r="347" spans="1:8" ht="15">
      <c r="A347" s="588"/>
      <c r="B347" s="601"/>
      <c r="C347" s="680"/>
      <c r="D347" s="138" t="s">
        <v>1298</v>
      </c>
      <c r="E347" s="155" t="s">
        <v>1299</v>
      </c>
      <c r="F347" s="193">
        <v>1</v>
      </c>
      <c r="G347" s="194">
        <v>891.02</v>
      </c>
      <c r="H347" s="681"/>
    </row>
    <row r="348" spans="1:8" ht="15">
      <c r="A348" s="588" t="s">
        <v>1304</v>
      </c>
      <c r="B348" s="601">
        <v>13</v>
      </c>
      <c r="C348" s="680">
        <v>18925.810000000001</v>
      </c>
      <c r="D348" s="138" t="s">
        <v>1087</v>
      </c>
      <c r="E348" s="155" t="s">
        <v>1296</v>
      </c>
      <c r="F348" s="193">
        <v>6</v>
      </c>
      <c r="G348" s="194">
        <v>7105.64</v>
      </c>
      <c r="H348" s="681" t="s">
        <v>1064</v>
      </c>
    </row>
    <row r="349" spans="1:8" ht="15">
      <c r="A349" s="588"/>
      <c r="B349" s="601"/>
      <c r="C349" s="680"/>
      <c r="D349" s="138" t="s">
        <v>1298</v>
      </c>
      <c r="E349" s="155" t="s">
        <v>1299</v>
      </c>
      <c r="F349" s="193">
        <v>4</v>
      </c>
      <c r="G349" s="194">
        <v>2572.13</v>
      </c>
      <c r="H349" s="681"/>
    </row>
    <row r="350" spans="1:8" ht="15">
      <c r="A350" s="588"/>
      <c r="B350" s="601"/>
      <c r="C350" s="680"/>
      <c r="D350" s="138" t="s">
        <v>232</v>
      </c>
      <c r="E350" s="155" t="s">
        <v>1071</v>
      </c>
      <c r="F350" s="193">
        <v>3</v>
      </c>
      <c r="G350" s="194">
        <v>9248.0400000000009</v>
      </c>
      <c r="H350" s="155" t="s">
        <v>1070</v>
      </c>
    </row>
    <row r="351" spans="1:8" ht="20.25" customHeight="1">
      <c r="A351" s="133" t="s">
        <v>1294</v>
      </c>
      <c r="B351" s="134">
        <v>5</v>
      </c>
      <c r="C351" s="282">
        <v>4469.9399999999996</v>
      </c>
      <c r="D351" s="138" t="s">
        <v>1298</v>
      </c>
      <c r="E351" s="155" t="s">
        <v>1299</v>
      </c>
      <c r="F351" s="171">
        <v>5</v>
      </c>
      <c r="G351" s="172">
        <v>4469.9399999999996</v>
      </c>
      <c r="H351" s="155" t="s">
        <v>1064</v>
      </c>
    </row>
    <row r="352" spans="1:8" ht="21" customHeight="1">
      <c r="A352" s="283" t="s">
        <v>1305</v>
      </c>
      <c r="B352" s="284">
        <v>3</v>
      </c>
      <c r="C352" s="285">
        <v>4174.62</v>
      </c>
      <c r="D352" s="286" t="s">
        <v>1298</v>
      </c>
      <c r="E352" s="287" t="s">
        <v>1299</v>
      </c>
      <c r="F352" s="288">
        <v>3</v>
      </c>
      <c r="G352" s="289">
        <v>4174.62</v>
      </c>
      <c r="H352" s="290" t="s">
        <v>1064</v>
      </c>
    </row>
    <row r="353" spans="1:8" ht="15">
      <c r="A353" s="607" t="s">
        <v>1306</v>
      </c>
      <c r="B353" s="610">
        <v>15</v>
      </c>
      <c r="C353" s="645">
        <v>16302.55</v>
      </c>
      <c r="D353" s="138" t="s">
        <v>1087</v>
      </c>
      <c r="E353" s="155" t="s">
        <v>1296</v>
      </c>
      <c r="F353" s="193">
        <v>6</v>
      </c>
      <c r="G353" s="194">
        <v>6217.6</v>
      </c>
      <c r="H353" s="678" t="s">
        <v>1064</v>
      </c>
    </row>
    <row r="354" spans="1:8" ht="15">
      <c r="A354" s="608"/>
      <c r="B354" s="611"/>
      <c r="C354" s="675"/>
      <c r="D354" s="138" t="s">
        <v>1298</v>
      </c>
      <c r="E354" s="155" t="s">
        <v>1299</v>
      </c>
      <c r="F354" s="193">
        <v>5</v>
      </c>
      <c r="G354" s="194">
        <v>6710.74</v>
      </c>
      <c r="H354" s="684"/>
    </row>
    <row r="355" spans="1:8" ht="15">
      <c r="A355" s="609"/>
      <c r="B355" s="612"/>
      <c r="C355" s="646"/>
      <c r="D355" s="138" t="s">
        <v>1099</v>
      </c>
      <c r="E355" s="155" t="s">
        <v>1307</v>
      </c>
      <c r="F355" s="193">
        <v>4</v>
      </c>
      <c r="G355" s="194">
        <v>3374.21</v>
      </c>
      <c r="H355" s="679"/>
    </row>
    <row r="356" spans="1:8" ht="15">
      <c r="A356" s="607" t="s">
        <v>1308</v>
      </c>
      <c r="B356" s="610">
        <v>25</v>
      </c>
      <c r="C356" s="645">
        <v>30858.82</v>
      </c>
      <c r="D356" s="138" t="s">
        <v>1087</v>
      </c>
      <c r="E356" s="155" t="s">
        <v>1296</v>
      </c>
      <c r="F356" s="193">
        <v>18</v>
      </c>
      <c r="G356" s="194">
        <v>21611.96</v>
      </c>
      <c r="H356" s="682" t="s">
        <v>1064</v>
      </c>
    </row>
    <row r="357" spans="1:8" ht="15">
      <c r="A357" s="609"/>
      <c r="B357" s="612"/>
      <c r="C357" s="646"/>
      <c r="D357" s="138" t="s">
        <v>1298</v>
      </c>
      <c r="E357" s="155" t="s">
        <v>1299</v>
      </c>
      <c r="F357" s="193">
        <v>7</v>
      </c>
      <c r="G357" s="194">
        <v>9246.86</v>
      </c>
      <c r="H357" s="683"/>
    </row>
    <row r="358" spans="1:8" ht="15">
      <c r="A358" s="607" t="s">
        <v>1309</v>
      </c>
      <c r="B358" s="610">
        <v>47</v>
      </c>
      <c r="C358" s="645">
        <v>55804.82</v>
      </c>
      <c r="D358" s="138" t="s">
        <v>1087</v>
      </c>
      <c r="E358" s="155" t="s">
        <v>1296</v>
      </c>
      <c r="F358" s="193">
        <v>27</v>
      </c>
      <c r="G358" s="194">
        <v>32427.14</v>
      </c>
      <c r="H358" s="682" t="s">
        <v>1064</v>
      </c>
    </row>
    <row r="359" spans="1:8" ht="15">
      <c r="A359" s="609"/>
      <c r="B359" s="612"/>
      <c r="C359" s="646"/>
      <c r="D359" s="138" t="s">
        <v>1298</v>
      </c>
      <c r="E359" s="155" t="s">
        <v>1299</v>
      </c>
      <c r="F359" s="193">
        <v>20</v>
      </c>
      <c r="G359" s="194">
        <v>23377.68</v>
      </c>
      <c r="H359" s="683"/>
    </row>
    <row r="360" spans="1:8" ht="15.75">
      <c r="A360" s="179" t="s">
        <v>1310</v>
      </c>
      <c r="B360" s="180">
        <v>63</v>
      </c>
      <c r="C360" s="245">
        <v>43508.46</v>
      </c>
      <c r="D360" s="138" t="s">
        <v>1087</v>
      </c>
      <c r="E360" s="155" t="s">
        <v>1296</v>
      </c>
      <c r="F360" s="193">
        <v>63</v>
      </c>
      <c r="G360" s="194">
        <v>43508.46</v>
      </c>
      <c r="H360" s="182" t="s">
        <v>1064</v>
      </c>
    </row>
    <row r="361" spans="1:8" ht="15.75">
      <c r="A361" s="183" t="s">
        <v>1031</v>
      </c>
      <c r="B361" s="184">
        <f>SUM(B337:B360)</f>
        <v>317</v>
      </c>
      <c r="C361" s="185">
        <f>SUM(C337:C360)</f>
        <v>346137.3</v>
      </c>
      <c r="D361" s="186" t="s">
        <v>1030</v>
      </c>
      <c r="E361" s="254" t="s">
        <v>1030</v>
      </c>
      <c r="F361" s="187">
        <f>SUM(F337:F360)</f>
        <v>317</v>
      </c>
      <c r="G361" s="188">
        <f>SUM(G337:G360)</f>
        <v>346137.3</v>
      </c>
      <c r="H361" s="257" t="s">
        <v>1030</v>
      </c>
    </row>
    <row r="366" spans="1:8" ht="15.75">
      <c r="A366" s="584" t="s">
        <v>277</v>
      </c>
      <c r="B366" s="584"/>
      <c r="C366" s="584"/>
      <c r="D366" s="584"/>
      <c r="E366" s="584"/>
      <c r="F366" s="584"/>
      <c r="G366" s="584"/>
      <c r="H366" s="584"/>
    </row>
    <row r="368" spans="1:8" ht="15" customHeight="1">
      <c r="A368" s="594" t="s">
        <v>1054</v>
      </c>
      <c r="B368" s="595"/>
      <c r="C368" s="616"/>
      <c r="D368" s="617" t="s">
        <v>1055</v>
      </c>
      <c r="E368" s="617"/>
      <c r="F368" s="617"/>
      <c r="G368" s="617"/>
      <c r="H368" s="618" t="s">
        <v>1056</v>
      </c>
    </row>
    <row r="369" spans="1:10" ht="30">
      <c r="A369" s="169" t="s">
        <v>1057</v>
      </c>
      <c r="B369" s="152" t="s">
        <v>1058</v>
      </c>
      <c r="C369" s="152" t="s">
        <v>1059</v>
      </c>
      <c r="D369" s="170" t="s">
        <v>1060</v>
      </c>
      <c r="E369" s="170" t="s">
        <v>1061</v>
      </c>
      <c r="F369" s="170" t="s">
        <v>1058</v>
      </c>
      <c r="G369" s="170" t="s">
        <v>1059</v>
      </c>
      <c r="H369" s="597"/>
    </row>
    <row r="370" spans="1:10" ht="15.75">
      <c r="A370" s="291" t="s">
        <v>1311</v>
      </c>
      <c r="B370" s="134">
        <v>1</v>
      </c>
      <c r="C370" s="157">
        <v>1391.54</v>
      </c>
      <c r="D370" s="66" t="s">
        <v>282</v>
      </c>
      <c r="E370" s="66" t="s">
        <v>1312</v>
      </c>
      <c r="F370" s="66">
        <v>1</v>
      </c>
      <c r="G370" s="137">
        <v>1391.54</v>
      </c>
      <c r="H370" s="66" t="s">
        <v>1070</v>
      </c>
    </row>
    <row r="371" spans="1:10" ht="18.75" customHeight="1">
      <c r="A371" s="292" t="s">
        <v>1313</v>
      </c>
      <c r="B371" s="134">
        <v>4</v>
      </c>
      <c r="C371" s="157">
        <v>4022.52</v>
      </c>
      <c r="D371" s="66" t="s">
        <v>282</v>
      </c>
      <c r="E371" s="66" t="s">
        <v>1312</v>
      </c>
      <c r="F371" s="66">
        <v>4</v>
      </c>
      <c r="G371" s="154">
        <v>4022.52</v>
      </c>
      <c r="H371" s="66" t="s">
        <v>1070</v>
      </c>
    </row>
    <row r="372" spans="1:10" ht="15">
      <c r="A372" s="685" t="s">
        <v>1314</v>
      </c>
      <c r="B372" s="601">
        <v>20</v>
      </c>
      <c r="C372" s="602">
        <v>15280.93</v>
      </c>
      <c r="D372" s="66" t="s">
        <v>282</v>
      </c>
      <c r="E372" s="66" t="s">
        <v>1312</v>
      </c>
      <c r="F372" s="193">
        <v>6</v>
      </c>
      <c r="G372" s="194">
        <v>5779.97</v>
      </c>
      <c r="H372" s="66" t="s">
        <v>1070</v>
      </c>
      <c r="J372" s="342"/>
    </row>
    <row r="373" spans="1:10" ht="15">
      <c r="A373" s="686"/>
      <c r="B373" s="601"/>
      <c r="C373" s="602"/>
      <c r="D373" s="66" t="s">
        <v>289</v>
      </c>
      <c r="E373" s="66" t="s">
        <v>1315</v>
      </c>
      <c r="F373" s="193">
        <v>11</v>
      </c>
      <c r="G373" s="194">
        <v>7073</v>
      </c>
      <c r="H373" s="66" t="s">
        <v>1064</v>
      </c>
    </row>
    <row r="374" spans="1:10" ht="15">
      <c r="A374" s="687"/>
      <c r="B374" s="601"/>
      <c r="C374" s="602"/>
      <c r="D374" s="66" t="s">
        <v>291</v>
      </c>
      <c r="E374" s="293" t="s">
        <v>1316</v>
      </c>
      <c r="F374" s="193">
        <v>3</v>
      </c>
      <c r="G374" s="194">
        <v>2427.96</v>
      </c>
      <c r="H374" s="66" t="s">
        <v>1064</v>
      </c>
    </row>
    <row r="375" spans="1:10" ht="15">
      <c r="A375" s="685" t="s">
        <v>1317</v>
      </c>
      <c r="B375" s="601">
        <v>140</v>
      </c>
      <c r="C375" s="602">
        <v>98253.7</v>
      </c>
      <c r="D375" s="66" t="s">
        <v>282</v>
      </c>
      <c r="E375" s="66" t="s">
        <v>1312</v>
      </c>
      <c r="F375" s="193">
        <v>1</v>
      </c>
      <c r="G375" s="194">
        <v>720.14</v>
      </c>
      <c r="H375" s="66" t="s">
        <v>1070</v>
      </c>
    </row>
    <row r="376" spans="1:10" ht="15">
      <c r="A376" s="686"/>
      <c r="B376" s="601"/>
      <c r="C376" s="602"/>
      <c r="D376" s="66" t="s">
        <v>64</v>
      </c>
      <c r="E376" s="66" t="s">
        <v>1071</v>
      </c>
      <c r="F376" s="193">
        <f>2+1+14+1+1</f>
        <v>19</v>
      </c>
      <c r="G376" s="194">
        <v>21140.9</v>
      </c>
      <c r="H376" s="66" t="s">
        <v>1064</v>
      </c>
    </row>
    <row r="377" spans="1:10" ht="15">
      <c r="A377" s="686"/>
      <c r="B377" s="601"/>
      <c r="C377" s="602"/>
      <c r="D377" s="66" t="s">
        <v>289</v>
      </c>
      <c r="E377" s="66" t="s">
        <v>1315</v>
      </c>
      <c r="F377" s="193">
        <f>1+1+11</f>
        <v>13</v>
      </c>
      <c r="G377" s="194">
        <v>8905.76</v>
      </c>
      <c r="H377" s="66" t="s">
        <v>1064</v>
      </c>
    </row>
    <row r="378" spans="1:10" ht="15">
      <c r="A378" s="687"/>
      <c r="B378" s="601"/>
      <c r="C378" s="602"/>
      <c r="D378" s="66" t="s">
        <v>291</v>
      </c>
      <c r="E378" s="293" t="s">
        <v>1316</v>
      </c>
      <c r="F378" s="193">
        <f>4+1+4+17+3+3+16+1+32+12+5+9</f>
        <v>107</v>
      </c>
      <c r="G378" s="194">
        <v>67486.899999999994</v>
      </c>
      <c r="H378" s="66" t="s">
        <v>1064</v>
      </c>
    </row>
    <row r="379" spans="1:10" ht="17.25" customHeight="1">
      <c r="A379" s="294" t="s">
        <v>1318</v>
      </c>
      <c r="B379" s="161">
        <v>20</v>
      </c>
      <c r="C379" s="295">
        <v>20115.060000000001</v>
      </c>
      <c r="D379" s="66" t="s">
        <v>282</v>
      </c>
      <c r="E379" s="66" t="s">
        <v>1312</v>
      </c>
      <c r="F379" s="193">
        <v>20</v>
      </c>
      <c r="G379" s="194">
        <v>20115.060000000001</v>
      </c>
      <c r="H379" s="296" t="s">
        <v>1070</v>
      </c>
    </row>
    <row r="380" spans="1:10" ht="15">
      <c r="A380" s="588" t="s">
        <v>1319</v>
      </c>
      <c r="B380" s="601">
        <v>137</v>
      </c>
      <c r="C380" s="602">
        <v>144522.6</v>
      </c>
      <c r="D380" s="66" t="s">
        <v>1089</v>
      </c>
      <c r="E380" s="66" t="s">
        <v>1320</v>
      </c>
      <c r="F380" s="193">
        <v>130</v>
      </c>
      <c r="G380" s="194">
        <v>140021.6</v>
      </c>
      <c r="H380" s="66" t="s">
        <v>1070</v>
      </c>
    </row>
    <row r="381" spans="1:10" ht="15">
      <c r="A381" s="588"/>
      <c r="B381" s="601"/>
      <c r="C381" s="602"/>
      <c r="D381" s="66" t="s">
        <v>289</v>
      </c>
      <c r="E381" s="66" t="s">
        <v>1321</v>
      </c>
      <c r="F381" s="193">
        <v>7</v>
      </c>
      <c r="G381" s="194">
        <v>4531</v>
      </c>
      <c r="H381" s="66" t="s">
        <v>1064</v>
      </c>
    </row>
    <row r="382" spans="1:10" ht="18" customHeight="1">
      <c r="A382" s="133" t="s">
        <v>1322</v>
      </c>
      <c r="B382" s="134">
        <v>16</v>
      </c>
      <c r="C382" s="157">
        <v>17469</v>
      </c>
      <c r="D382" s="66" t="s">
        <v>282</v>
      </c>
      <c r="E382" s="66" t="s">
        <v>1312</v>
      </c>
      <c r="F382" s="66">
        <v>16</v>
      </c>
      <c r="G382" s="137">
        <v>17469</v>
      </c>
      <c r="H382" s="66" t="s">
        <v>1070</v>
      </c>
    </row>
    <row r="383" spans="1:10" ht="15">
      <c r="A383" s="588" t="s">
        <v>1323</v>
      </c>
      <c r="B383" s="601">
        <v>5</v>
      </c>
      <c r="C383" s="602">
        <v>3048.23</v>
      </c>
      <c r="D383" s="66" t="s">
        <v>64</v>
      </c>
      <c r="E383" s="66" t="s">
        <v>1071</v>
      </c>
      <c r="F383" s="193">
        <v>1</v>
      </c>
      <c r="G383" s="194">
        <v>402.85</v>
      </c>
      <c r="H383" s="688" t="s">
        <v>1064</v>
      </c>
    </row>
    <row r="384" spans="1:10" ht="15">
      <c r="A384" s="588"/>
      <c r="B384" s="601"/>
      <c r="C384" s="602"/>
      <c r="D384" s="66" t="s">
        <v>289</v>
      </c>
      <c r="E384" s="66" t="s">
        <v>1315</v>
      </c>
      <c r="F384" s="193">
        <v>3</v>
      </c>
      <c r="G384" s="194">
        <v>1329</v>
      </c>
      <c r="H384" s="688"/>
    </row>
    <row r="385" spans="1:8" ht="15">
      <c r="A385" s="588"/>
      <c r="B385" s="601"/>
      <c r="C385" s="602"/>
      <c r="D385" s="66" t="s">
        <v>291</v>
      </c>
      <c r="E385" s="293" t="s">
        <v>1316</v>
      </c>
      <c r="F385" s="193">
        <v>1</v>
      </c>
      <c r="G385" s="194">
        <v>1316.38</v>
      </c>
      <c r="H385" s="688"/>
    </row>
    <row r="386" spans="1:8" ht="15">
      <c r="A386" s="686" t="s">
        <v>1324</v>
      </c>
      <c r="B386" s="590">
        <v>67</v>
      </c>
      <c r="C386" s="592">
        <v>41890.15</v>
      </c>
      <c r="D386" s="66" t="s">
        <v>282</v>
      </c>
      <c r="E386" s="66" t="s">
        <v>1312</v>
      </c>
      <c r="F386" s="193">
        <f>5+4+1</f>
        <v>10</v>
      </c>
      <c r="G386" s="194">
        <v>6097.63</v>
      </c>
      <c r="H386" s="288" t="s">
        <v>1070</v>
      </c>
    </row>
    <row r="387" spans="1:8" ht="15">
      <c r="A387" s="686"/>
      <c r="B387" s="601"/>
      <c r="C387" s="602"/>
      <c r="D387" s="66" t="s">
        <v>1089</v>
      </c>
      <c r="E387" s="66" t="s">
        <v>1320</v>
      </c>
      <c r="F387" s="193">
        <f>1+1+3+1+7+2+1</f>
        <v>16</v>
      </c>
      <c r="G387" s="194">
        <v>9439.52</v>
      </c>
      <c r="H387" s="66" t="s">
        <v>1070</v>
      </c>
    </row>
    <row r="388" spans="1:8" ht="15">
      <c r="A388" s="687"/>
      <c r="B388" s="601"/>
      <c r="C388" s="602"/>
      <c r="D388" s="66" t="s">
        <v>289</v>
      </c>
      <c r="E388" s="66" t="s">
        <v>1321</v>
      </c>
      <c r="F388" s="193">
        <v>41</v>
      </c>
      <c r="G388" s="194">
        <v>26353</v>
      </c>
      <c r="H388" s="66" t="s">
        <v>1064</v>
      </c>
    </row>
    <row r="389" spans="1:8" ht="15">
      <c r="A389" s="685" t="s">
        <v>1325</v>
      </c>
      <c r="B389" s="601">
        <v>58</v>
      </c>
      <c r="C389" s="602">
        <v>38625.46</v>
      </c>
      <c r="D389" s="66" t="s">
        <v>1089</v>
      </c>
      <c r="E389" s="66" t="s">
        <v>1320</v>
      </c>
      <c r="F389" s="193">
        <v>24</v>
      </c>
      <c r="G389" s="194">
        <v>23244.7</v>
      </c>
      <c r="H389" s="66" t="s">
        <v>1070</v>
      </c>
    </row>
    <row r="390" spans="1:8" ht="15">
      <c r="A390" s="687"/>
      <c r="B390" s="601"/>
      <c r="C390" s="602"/>
      <c r="D390" s="66" t="s">
        <v>289</v>
      </c>
      <c r="E390" s="66" t="s">
        <v>1321</v>
      </c>
      <c r="F390" s="193">
        <v>34</v>
      </c>
      <c r="G390" s="194">
        <v>15380.76</v>
      </c>
      <c r="H390" s="66" t="s">
        <v>1064</v>
      </c>
    </row>
    <row r="391" spans="1:8" ht="15.75">
      <c r="A391" s="291" t="s">
        <v>1326</v>
      </c>
      <c r="B391" s="134">
        <v>28</v>
      </c>
      <c r="C391" s="157">
        <v>28810.28</v>
      </c>
      <c r="D391" s="66" t="s">
        <v>282</v>
      </c>
      <c r="E391" s="66" t="s">
        <v>1312</v>
      </c>
      <c r="F391" s="193">
        <v>28</v>
      </c>
      <c r="G391" s="194">
        <v>28810.28</v>
      </c>
      <c r="H391" s="66" t="s">
        <v>1070</v>
      </c>
    </row>
    <row r="392" spans="1:8" ht="15">
      <c r="A392" s="685" t="s">
        <v>1327</v>
      </c>
      <c r="B392" s="601">
        <v>17</v>
      </c>
      <c r="C392" s="602">
        <v>13504.55</v>
      </c>
      <c r="D392" s="688" t="s">
        <v>289</v>
      </c>
      <c r="E392" s="66" t="s">
        <v>1315</v>
      </c>
      <c r="F392" s="66">
        <v>6</v>
      </c>
      <c r="G392" s="154">
        <v>3858</v>
      </c>
      <c r="H392" s="688" t="s">
        <v>1064</v>
      </c>
    </row>
    <row r="393" spans="1:8" ht="15">
      <c r="A393" s="687"/>
      <c r="B393" s="601"/>
      <c r="C393" s="602"/>
      <c r="D393" s="688"/>
      <c r="E393" s="66" t="s">
        <v>1071</v>
      </c>
      <c r="F393" s="66">
        <v>11</v>
      </c>
      <c r="G393" s="154">
        <v>9646.5499999999993</v>
      </c>
      <c r="H393" s="688"/>
    </row>
    <row r="394" spans="1:8" ht="19.5" customHeight="1">
      <c r="A394" s="292" t="s">
        <v>1328</v>
      </c>
      <c r="B394" s="134">
        <v>1</v>
      </c>
      <c r="C394" s="159">
        <v>508.24</v>
      </c>
      <c r="D394" s="66" t="s">
        <v>282</v>
      </c>
      <c r="E394" s="66" t="s">
        <v>1312</v>
      </c>
      <c r="F394" s="193">
        <v>1</v>
      </c>
      <c r="G394" s="194">
        <v>508.24</v>
      </c>
      <c r="H394" s="66" t="s">
        <v>1070</v>
      </c>
    </row>
    <row r="395" spans="1:8" ht="15">
      <c r="A395" s="685" t="s">
        <v>277</v>
      </c>
      <c r="B395" s="601">
        <v>8</v>
      </c>
      <c r="C395" s="602">
        <v>7339.44</v>
      </c>
      <c r="D395" s="297" t="s">
        <v>289</v>
      </c>
      <c r="E395" s="66" t="s">
        <v>1315</v>
      </c>
      <c r="F395" s="193">
        <v>2</v>
      </c>
      <c r="G395" s="194">
        <v>1286</v>
      </c>
      <c r="H395" s="66" t="s">
        <v>1070</v>
      </c>
    </row>
    <row r="396" spans="1:8" ht="15">
      <c r="A396" s="687"/>
      <c r="B396" s="601"/>
      <c r="C396" s="602"/>
      <c r="D396" s="297" t="s">
        <v>291</v>
      </c>
      <c r="E396" s="293" t="s">
        <v>1316</v>
      </c>
      <c r="F396" s="193">
        <v>6</v>
      </c>
      <c r="G396" s="194">
        <v>6053.44</v>
      </c>
      <c r="H396" s="66" t="s">
        <v>1064</v>
      </c>
    </row>
    <row r="397" spans="1:8" ht="19.5" customHeight="1">
      <c r="A397" s="292" t="s">
        <v>1329</v>
      </c>
      <c r="B397" s="134">
        <v>3</v>
      </c>
      <c r="C397" s="159">
        <v>3437.52</v>
      </c>
      <c r="D397" s="66" t="s">
        <v>282</v>
      </c>
      <c r="E397" s="66" t="s">
        <v>1312</v>
      </c>
      <c r="F397" s="66">
        <v>3</v>
      </c>
      <c r="G397" s="154">
        <v>3437.52</v>
      </c>
      <c r="H397" s="66" t="s">
        <v>1070</v>
      </c>
    </row>
    <row r="398" spans="1:8" ht="15.75">
      <c r="A398" s="183" t="s">
        <v>1031</v>
      </c>
      <c r="B398" s="163">
        <f>SUM(B370:B397)</f>
        <v>525</v>
      </c>
      <c r="C398" s="164">
        <f>SUM(C370:C397)</f>
        <v>438219.22</v>
      </c>
      <c r="D398" s="186" t="s">
        <v>1030</v>
      </c>
      <c r="E398" s="186" t="s">
        <v>1030</v>
      </c>
      <c r="F398" s="187">
        <f>SUM(F370:F397)</f>
        <v>525</v>
      </c>
      <c r="G398" s="188">
        <v>438219.22</v>
      </c>
      <c r="H398" s="201" t="s">
        <v>1030</v>
      </c>
    </row>
    <row r="400" spans="1:8">
      <c r="F400" s="298"/>
    </row>
    <row r="402" spans="1:8" ht="15.75">
      <c r="A402" s="584" t="s">
        <v>294</v>
      </c>
      <c r="B402" s="584"/>
      <c r="C402" s="584"/>
      <c r="D402" s="584"/>
      <c r="E402" s="584"/>
      <c r="F402" s="584"/>
      <c r="G402" s="584"/>
      <c r="H402" s="584"/>
    </row>
    <row r="404" spans="1:8" ht="15" customHeight="1">
      <c r="A404" s="594" t="s">
        <v>1054</v>
      </c>
      <c r="B404" s="595"/>
      <c r="C404" s="616"/>
      <c r="D404" s="617" t="s">
        <v>1055</v>
      </c>
      <c r="E404" s="617"/>
      <c r="F404" s="617"/>
      <c r="G404" s="617"/>
      <c r="H404" s="618" t="s">
        <v>1056</v>
      </c>
    </row>
    <row r="405" spans="1:8" ht="30">
      <c r="A405" s="169" t="s">
        <v>1057</v>
      </c>
      <c r="B405" s="169" t="s">
        <v>1058</v>
      </c>
      <c r="C405" s="169" t="s">
        <v>1059</v>
      </c>
      <c r="D405" s="203" t="s">
        <v>1060</v>
      </c>
      <c r="E405" s="203" t="s">
        <v>1061</v>
      </c>
      <c r="F405" s="203" t="s">
        <v>1058</v>
      </c>
      <c r="G405" s="203" t="s">
        <v>1059</v>
      </c>
      <c r="H405" s="647"/>
    </row>
    <row r="406" spans="1:8" ht="18" customHeight="1">
      <c r="A406" s="299" t="s">
        <v>1330</v>
      </c>
      <c r="B406" s="180">
        <v>1</v>
      </c>
      <c r="C406" s="234">
        <v>1541.4</v>
      </c>
      <c r="D406" s="300" t="s">
        <v>295</v>
      </c>
      <c r="E406" s="301" t="s">
        <v>1331</v>
      </c>
      <c r="F406" s="66">
        <v>1</v>
      </c>
      <c r="G406" s="137">
        <v>1541.4</v>
      </c>
      <c r="H406" s="302" t="s">
        <v>1070</v>
      </c>
    </row>
    <row r="407" spans="1:8" ht="16.5" customHeight="1">
      <c r="A407" s="638" t="s">
        <v>1332</v>
      </c>
      <c r="B407" s="610">
        <v>6</v>
      </c>
      <c r="C407" s="689">
        <v>5929.34</v>
      </c>
      <c r="D407" s="300" t="s">
        <v>295</v>
      </c>
      <c r="E407" s="301" t="s">
        <v>1331</v>
      </c>
      <c r="F407" s="193">
        <v>5</v>
      </c>
      <c r="G407" s="194">
        <f>1391.54+3479.92</f>
        <v>4871.46</v>
      </c>
      <c r="H407" s="302" t="s">
        <v>1070</v>
      </c>
    </row>
    <row r="408" spans="1:8" ht="15.75" customHeight="1">
      <c r="A408" s="639"/>
      <c r="B408" s="612"/>
      <c r="C408" s="690"/>
      <c r="D408" s="300" t="s">
        <v>1333</v>
      </c>
      <c r="E408" s="301" t="s">
        <v>1334</v>
      </c>
      <c r="F408" s="193">
        <v>1</v>
      </c>
      <c r="G408" s="194">
        <v>1057.8800000000001</v>
      </c>
      <c r="H408" s="302" t="s">
        <v>1064</v>
      </c>
    </row>
    <row r="409" spans="1:8" ht="15.75" customHeight="1">
      <c r="A409" s="638" t="s">
        <v>1335</v>
      </c>
      <c r="B409" s="610">
        <v>19</v>
      </c>
      <c r="C409" s="689">
        <v>17396.189999999999</v>
      </c>
      <c r="D409" s="300" t="s">
        <v>303</v>
      </c>
      <c r="E409" s="301" t="s">
        <v>1336</v>
      </c>
      <c r="F409" s="193">
        <v>5</v>
      </c>
      <c r="G409" s="194">
        <f>2783.08+1704.08+891.02</f>
        <v>5378.18</v>
      </c>
      <c r="H409" s="302" t="s">
        <v>1070</v>
      </c>
    </row>
    <row r="410" spans="1:8" ht="15.75" customHeight="1">
      <c r="A410" s="639"/>
      <c r="B410" s="612"/>
      <c r="C410" s="690"/>
      <c r="D410" s="300" t="s">
        <v>1097</v>
      </c>
      <c r="E410" s="301" t="s">
        <v>1337</v>
      </c>
      <c r="F410" s="193">
        <v>14</v>
      </c>
      <c r="G410" s="194">
        <f>514.17+2191.2+9312.64</f>
        <v>12018.009999999998</v>
      </c>
      <c r="H410" s="302" t="s">
        <v>1064</v>
      </c>
    </row>
    <row r="411" spans="1:8" ht="15.75">
      <c r="A411" s="299" t="s">
        <v>1338</v>
      </c>
      <c r="B411" s="180">
        <v>67</v>
      </c>
      <c r="C411" s="234">
        <v>60306.64</v>
      </c>
      <c r="D411" s="300" t="s">
        <v>1093</v>
      </c>
      <c r="E411" s="301" t="s">
        <v>1339</v>
      </c>
      <c r="F411" s="66">
        <v>67</v>
      </c>
      <c r="G411" s="267">
        <v>60306.64</v>
      </c>
      <c r="H411" s="302" t="s">
        <v>1064</v>
      </c>
    </row>
    <row r="412" spans="1:8" ht="15.75">
      <c r="A412" s="299" t="s">
        <v>1340</v>
      </c>
      <c r="B412" s="180">
        <v>90</v>
      </c>
      <c r="C412" s="234">
        <v>59264.58</v>
      </c>
      <c r="D412" s="300" t="s">
        <v>1333</v>
      </c>
      <c r="E412" s="301" t="s">
        <v>1334</v>
      </c>
      <c r="F412" s="193">
        <v>90</v>
      </c>
      <c r="G412" s="194">
        <v>59264.58</v>
      </c>
      <c r="H412" s="302" t="s">
        <v>1064</v>
      </c>
    </row>
    <row r="413" spans="1:8" ht="15.75">
      <c r="A413" s="299" t="s">
        <v>1341</v>
      </c>
      <c r="B413" s="180">
        <v>128</v>
      </c>
      <c r="C413" s="234">
        <v>120786.14</v>
      </c>
      <c r="D413" s="300" t="s">
        <v>1093</v>
      </c>
      <c r="E413" s="301" t="s">
        <v>1339</v>
      </c>
      <c r="F413" s="193">
        <v>128</v>
      </c>
      <c r="G413" s="194">
        <v>120786.14</v>
      </c>
      <c r="H413" s="302" t="s">
        <v>1064</v>
      </c>
    </row>
    <row r="414" spans="1:8" ht="15.75">
      <c r="A414" s="299" t="s">
        <v>1342</v>
      </c>
      <c r="B414" s="180">
        <v>24</v>
      </c>
      <c r="C414" s="234">
        <v>25361.77</v>
      </c>
      <c r="D414" s="300" t="s">
        <v>1094</v>
      </c>
      <c r="E414" s="301" t="s">
        <v>1343</v>
      </c>
      <c r="F414" s="193">
        <v>24</v>
      </c>
      <c r="G414" s="194">
        <v>25361.77</v>
      </c>
      <c r="H414" s="302" t="s">
        <v>1064</v>
      </c>
    </row>
    <row r="415" spans="1:8" ht="15.75" customHeight="1">
      <c r="A415" s="638" t="s">
        <v>1344</v>
      </c>
      <c r="B415" s="610">
        <v>15</v>
      </c>
      <c r="C415" s="689">
        <v>9807.99</v>
      </c>
      <c r="D415" s="300" t="s">
        <v>1094</v>
      </c>
      <c r="E415" s="301" t="s">
        <v>1343</v>
      </c>
      <c r="F415" s="193">
        <v>14</v>
      </c>
      <c r="G415" s="194">
        <v>9293.82</v>
      </c>
      <c r="H415" s="302" t="s">
        <v>1064</v>
      </c>
    </row>
    <row r="416" spans="1:8" ht="15.75" customHeight="1">
      <c r="A416" s="639"/>
      <c r="B416" s="612"/>
      <c r="C416" s="690"/>
      <c r="D416" s="300" t="s">
        <v>1333</v>
      </c>
      <c r="E416" s="301" t="s">
        <v>1334</v>
      </c>
      <c r="F416" s="193">
        <v>1</v>
      </c>
      <c r="G416" s="194">
        <v>514.16999999999996</v>
      </c>
      <c r="H416" s="302" t="s">
        <v>1064</v>
      </c>
    </row>
    <row r="417" spans="1:8" ht="15.75" customHeight="1">
      <c r="A417" s="638" t="s">
        <v>1345</v>
      </c>
      <c r="B417" s="610">
        <v>99</v>
      </c>
      <c r="C417" s="689">
        <v>95394.52</v>
      </c>
      <c r="D417" s="300" t="s">
        <v>303</v>
      </c>
      <c r="E417" s="301" t="s">
        <v>1336</v>
      </c>
      <c r="F417" s="193">
        <f>30+1+10+1+12+8+26+2+5+1+1</f>
        <v>97</v>
      </c>
      <c r="G417" s="194">
        <f>41746.2+966.74+508.24+6318.8+1119.74+10224.48+7128.16+22619.48+1028.34+2191.2+513.94</f>
        <v>94365.319999999992</v>
      </c>
      <c r="H417" s="302" t="s">
        <v>1070</v>
      </c>
    </row>
    <row r="418" spans="1:8" ht="15.75" customHeight="1">
      <c r="A418" s="691"/>
      <c r="B418" s="611"/>
      <c r="C418" s="692"/>
      <c r="D418" s="300" t="s">
        <v>1346</v>
      </c>
      <c r="E418" s="301" t="s">
        <v>1347</v>
      </c>
      <c r="F418" s="193">
        <v>1</v>
      </c>
      <c r="G418" s="194">
        <v>643</v>
      </c>
      <c r="H418" s="303" t="s">
        <v>1064</v>
      </c>
    </row>
    <row r="419" spans="1:8" ht="15.75" customHeight="1">
      <c r="A419" s="691"/>
      <c r="B419" s="611"/>
      <c r="C419" s="692"/>
      <c r="D419" s="304" t="s">
        <v>1333</v>
      </c>
      <c r="E419" s="305" t="s">
        <v>1334</v>
      </c>
      <c r="F419" s="279">
        <v>1</v>
      </c>
      <c r="G419" s="280">
        <v>386.2</v>
      </c>
      <c r="H419" s="303" t="s">
        <v>1064</v>
      </c>
    </row>
    <row r="420" spans="1:8" ht="15.75" customHeight="1">
      <c r="A420" s="600" t="s">
        <v>1348</v>
      </c>
      <c r="B420" s="601">
        <v>25</v>
      </c>
      <c r="C420" s="680">
        <v>17157.900000000001</v>
      </c>
      <c r="D420" s="306" t="s">
        <v>1346</v>
      </c>
      <c r="E420" s="301" t="s">
        <v>1347</v>
      </c>
      <c r="F420" s="193">
        <v>22</v>
      </c>
      <c r="G420" s="194">
        <f>13503+360</f>
        <v>13863</v>
      </c>
      <c r="H420" s="303" t="s">
        <v>1064</v>
      </c>
    </row>
    <row r="421" spans="1:8" ht="15.75" customHeight="1">
      <c r="A421" s="600"/>
      <c r="B421" s="601"/>
      <c r="C421" s="680"/>
      <c r="D421" s="306" t="s">
        <v>1333</v>
      </c>
      <c r="E421" s="306" t="s">
        <v>1334</v>
      </c>
      <c r="F421" s="193">
        <v>3</v>
      </c>
      <c r="G421" s="194">
        <f>2328.16+966.74</f>
        <v>3294.8999999999996</v>
      </c>
      <c r="H421" s="175" t="s">
        <v>1064</v>
      </c>
    </row>
    <row r="422" spans="1:8" ht="15.75" customHeight="1">
      <c r="A422" s="600" t="s">
        <v>1349</v>
      </c>
      <c r="B422" s="601">
        <v>47</v>
      </c>
      <c r="C422" s="680">
        <v>43823.78</v>
      </c>
      <c r="D422" s="306" t="s">
        <v>1097</v>
      </c>
      <c r="E422" s="306" t="s">
        <v>1337</v>
      </c>
      <c r="F422" s="193">
        <v>42</v>
      </c>
      <c r="G422" s="194">
        <v>38990.080000000002</v>
      </c>
      <c r="H422" s="175" t="s">
        <v>1064</v>
      </c>
    </row>
    <row r="423" spans="1:8" ht="15.75" customHeight="1">
      <c r="A423" s="600"/>
      <c r="B423" s="601"/>
      <c r="C423" s="680"/>
      <c r="D423" s="306" t="s">
        <v>1333</v>
      </c>
      <c r="E423" s="306" t="s">
        <v>1334</v>
      </c>
      <c r="F423" s="193">
        <v>5</v>
      </c>
      <c r="G423" s="194">
        <v>4833.7</v>
      </c>
      <c r="H423" s="175" t="s">
        <v>1064</v>
      </c>
    </row>
    <row r="424" spans="1:8" ht="15.75">
      <c r="A424" s="307" t="s">
        <v>1350</v>
      </c>
      <c r="B424" s="308">
        <v>9</v>
      </c>
      <c r="C424" s="309">
        <v>5787</v>
      </c>
      <c r="D424" s="310" t="s">
        <v>1346</v>
      </c>
      <c r="E424" s="301" t="s">
        <v>1347</v>
      </c>
      <c r="F424" s="311">
        <v>9</v>
      </c>
      <c r="G424" s="312">
        <v>5787</v>
      </c>
      <c r="H424" s="175" t="s">
        <v>1064</v>
      </c>
    </row>
    <row r="425" spans="1:8" ht="15.75" customHeight="1">
      <c r="A425" s="638" t="s">
        <v>1351</v>
      </c>
      <c r="B425" s="610">
        <v>76</v>
      </c>
      <c r="C425" s="689">
        <v>69834.77</v>
      </c>
      <c r="D425" s="300" t="s">
        <v>1094</v>
      </c>
      <c r="E425" s="301" t="s">
        <v>1343</v>
      </c>
      <c r="F425" s="193">
        <f>2+7+1+2+1+11+3+9+10</f>
        <v>46</v>
      </c>
      <c r="G425" s="313">
        <f>2783.08+3307.01+449.2+1263.76+723.08+9372.44+2673.06+7829.82+11640.8</f>
        <v>40042.25</v>
      </c>
      <c r="H425" s="302" t="s">
        <v>1064</v>
      </c>
    </row>
    <row r="426" spans="1:8" ht="15.75" customHeight="1">
      <c r="A426" s="691"/>
      <c r="B426" s="611"/>
      <c r="C426" s="692"/>
      <c r="D426" s="300" t="s">
        <v>1333</v>
      </c>
      <c r="E426" s="301" t="s">
        <v>1334</v>
      </c>
      <c r="F426" s="193">
        <v>27</v>
      </c>
      <c r="G426" s="194">
        <f>920.16+5072.24+1057.88+1440.28+876.48+513.94+8148.56+6767.18</f>
        <v>24796.720000000001</v>
      </c>
      <c r="H426" s="302" t="s">
        <v>1064</v>
      </c>
    </row>
    <row r="427" spans="1:8" ht="15.75" customHeight="1">
      <c r="A427" s="639"/>
      <c r="B427" s="612"/>
      <c r="C427" s="690"/>
      <c r="D427" s="300" t="s">
        <v>1092</v>
      </c>
      <c r="E427" s="301" t="s">
        <v>1510</v>
      </c>
      <c r="F427" s="193">
        <v>3</v>
      </c>
      <c r="G427" s="194">
        <f>4158.3+464.61+372.89</f>
        <v>4995.8</v>
      </c>
      <c r="H427" s="302" t="s">
        <v>1064</v>
      </c>
    </row>
    <row r="428" spans="1:8" ht="15.75">
      <c r="A428" s="232" t="s">
        <v>1031</v>
      </c>
      <c r="B428" s="184">
        <f>SUM(B406:B427)</f>
        <v>606</v>
      </c>
      <c r="C428" s="185">
        <v>532392.02</v>
      </c>
      <c r="D428" s="314" t="s">
        <v>1030</v>
      </c>
      <c r="E428" s="314" t="s">
        <v>1030</v>
      </c>
      <c r="F428" s="203">
        <f>SUM(F406:F427)</f>
        <v>606</v>
      </c>
      <c r="G428" s="270">
        <f>SUM(G406:G427)</f>
        <v>532392.02000000014</v>
      </c>
      <c r="H428" s="315" t="s">
        <v>1030</v>
      </c>
    </row>
    <row r="431" spans="1:8" ht="15.75">
      <c r="A431" s="584" t="s">
        <v>97</v>
      </c>
      <c r="B431" s="584"/>
      <c r="C431" s="584"/>
      <c r="D431" s="584"/>
      <c r="E431" s="584"/>
      <c r="F431" s="584"/>
      <c r="G431" s="584"/>
      <c r="H431" s="584"/>
    </row>
    <row r="433" spans="1:8" ht="15">
      <c r="A433" s="585" t="s">
        <v>1054</v>
      </c>
      <c r="B433" s="585"/>
      <c r="C433" s="585"/>
      <c r="D433" s="617" t="s">
        <v>1055</v>
      </c>
      <c r="E433" s="617"/>
      <c r="F433" s="617"/>
      <c r="G433" s="617"/>
      <c r="H433" s="587" t="s">
        <v>1056</v>
      </c>
    </row>
    <row r="434" spans="1:8" ht="27.75" customHeight="1">
      <c r="A434" s="130" t="s">
        <v>1057</v>
      </c>
      <c r="B434" s="130" t="s">
        <v>1058</v>
      </c>
      <c r="C434" s="130" t="s">
        <v>1059</v>
      </c>
      <c r="D434" s="203" t="s">
        <v>1060</v>
      </c>
      <c r="E434" s="203" t="s">
        <v>1061</v>
      </c>
      <c r="F434" s="203" t="s">
        <v>1058</v>
      </c>
      <c r="G434" s="203" t="s">
        <v>1059</v>
      </c>
      <c r="H434" s="587"/>
    </row>
    <row r="435" spans="1:8" ht="15.75" customHeight="1">
      <c r="A435" s="588" t="s">
        <v>1352</v>
      </c>
      <c r="B435" s="593">
        <v>76</v>
      </c>
      <c r="C435" s="693">
        <v>72839.86</v>
      </c>
      <c r="D435" s="268" t="s">
        <v>1353</v>
      </c>
      <c r="E435" s="268" t="s">
        <v>1354</v>
      </c>
      <c r="F435" s="316">
        <v>74</v>
      </c>
      <c r="G435" s="317">
        <v>72066.12</v>
      </c>
      <c r="H435" s="318" t="s">
        <v>1070</v>
      </c>
    </row>
    <row r="436" spans="1:8" ht="15.75" customHeight="1">
      <c r="A436" s="588"/>
      <c r="B436" s="593"/>
      <c r="C436" s="693"/>
      <c r="D436" s="268" t="s">
        <v>232</v>
      </c>
      <c r="E436" s="268" t="s">
        <v>1071</v>
      </c>
      <c r="F436" s="316">
        <v>2</v>
      </c>
      <c r="G436" s="317">
        <v>773.74</v>
      </c>
      <c r="H436" s="318" t="s">
        <v>1070</v>
      </c>
    </row>
    <row r="437" spans="1:8" ht="20.25" customHeight="1">
      <c r="A437" s="259" t="s">
        <v>1355</v>
      </c>
      <c r="B437" s="138">
        <v>22</v>
      </c>
      <c r="C437" s="319">
        <v>21013.43</v>
      </c>
      <c r="D437" s="268" t="s">
        <v>1353</v>
      </c>
      <c r="E437" s="268" t="s">
        <v>1354</v>
      </c>
      <c r="F437" s="138">
        <v>22</v>
      </c>
      <c r="G437" s="320">
        <v>21013.43</v>
      </c>
      <c r="H437" s="318" t="s">
        <v>1070</v>
      </c>
    </row>
    <row r="438" spans="1:8" ht="15.75" customHeight="1">
      <c r="A438" s="588" t="s">
        <v>1356</v>
      </c>
      <c r="B438" s="593">
        <v>102</v>
      </c>
      <c r="C438" s="693">
        <v>82507.509999999995</v>
      </c>
      <c r="D438" s="268" t="s">
        <v>1353</v>
      </c>
      <c r="E438" s="268" t="s">
        <v>1354</v>
      </c>
      <c r="F438" s="316">
        <v>72</v>
      </c>
      <c r="G438" s="317">
        <v>68124.929999999993</v>
      </c>
      <c r="H438" s="318" t="s">
        <v>1070</v>
      </c>
    </row>
    <row r="439" spans="1:8" ht="15.75" customHeight="1">
      <c r="A439" s="588"/>
      <c r="B439" s="593"/>
      <c r="C439" s="693"/>
      <c r="D439" s="268" t="s">
        <v>232</v>
      </c>
      <c r="E439" s="268" t="s">
        <v>1071</v>
      </c>
      <c r="F439" s="316">
        <v>30</v>
      </c>
      <c r="G439" s="317">
        <v>14382.58</v>
      </c>
      <c r="H439" s="318" t="s">
        <v>1070</v>
      </c>
    </row>
    <row r="440" spans="1:8" ht="21" customHeight="1">
      <c r="A440" s="133" t="s">
        <v>1357</v>
      </c>
      <c r="B440" s="138">
        <v>4</v>
      </c>
      <c r="C440" s="319">
        <v>4779.7</v>
      </c>
      <c r="D440" s="268" t="s">
        <v>1353</v>
      </c>
      <c r="E440" s="268" t="s">
        <v>1354</v>
      </c>
      <c r="F440" s="138">
        <v>4</v>
      </c>
      <c r="G440" s="319">
        <v>4779.7</v>
      </c>
      <c r="H440" s="318" t="s">
        <v>1070</v>
      </c>
    </row>
    <row r="441" spans="1:8" ht="15.75" customHeight="1">
      <c r="A441" s="588" t="s">
        <v>1358</v>
      </c>
      <c r="B441" s="593">
        <v>31</v>
      </c>
      <c r="C441" s="693">
        <v>27391.64</v>
      </c>
      <c r="D441" s="268" t="s">
        <v>1353</v>
      </c>
      <c r="E441" s="268" t="s">
        <v>1354</v>
      </c>
      <c r="F441" s="316">
        <v>29</v>
      </c>
      <c r="G441" s="317">
        <v>25677.84</v>
      </c>
      <c r="H441" s="318" t="s">
        <v>1070</v>
      </c>
    </row>
    <row r="442" spans="1:8" ht="15.75" customHeight="1">
      <c r="A442" s="588"/>
      <c r="B442" s="593"/>
      <c r="C442" s="693"/>
      <c r="D442" s="268" t="s">
        <v>232</v>
      </c>
      <c r="E442" s="268" t="s">
        <v>1071</v>
      </c>
      <c r="F442" s="316">
        <v>2</v>
      </c>
      <c r="G442" s="317">
        <v>1713.8</v>
      </c>
      <c r="H442" s="318" t="s">
        <v>1070</v>
      </c>
    </row>
    <row r="443" spans="1:8" ht="18" customHeight="1">
      <c r="A443" s="588" t="s">
        <v>1359</v>
      </c>
      <c r="B443" s="593">
        <v>74</v>
      </c>
      <c r="C443" s="693">
        <v>63167.97</v>
      </c>
      <c r="D443" s="268" t="s">
        <v>1353</v>
      </c>
      <c r="E443" s="268" t="s">
        <v>1354</v>
      </c>
      <c r="F443" s="316">
        <v>59</v>
      </c>
      <c r="G443" s="317">
        <v>50839.24</v>
      </c>
      <c r="H443" s="318" t="s">
        <v>1070</v>
      </c>
    </row>
    <row r="444" spans="1:8" ht="18" customHeight="1">
      <c r="A444" s="588"/>
      <c r="B444" s="593"/>
      <c r="C444" s="693"/>
      <c r="D444" s="268" t="s">
        <v>232</v>
      </c>
      <c r="E444" s="268" t="s">
        <v>1071</v>
      </c>
      <c r="F444" s="316">
        <v>15</v>
      </c>
      <c r="G444" s="317">
        <v>12328.73</v>
      </c>
      <c r="H444" s="318" t="s">
        <v>1070</v>
      </c>
    </row>
    <row r="445" spans="1:8" ht="15.75" customHeight="1">
      <c r="A445" s="588" t="s">
        <v>1360</v>
      </c>
      <c r="B445" s="593">
        <v>182</v>
      </c>
      <c r="C445" s="693">
        <v>125538.48</v>
      </c>
      <c r="D445" s="268" t="s">
        <v>1353</v>
      </c>
      <c r="E445" s="268" t="s">
        <v>1354</v>
      </c>
      <c r="F445" s="316">
        <v>176</v>
      </c>
      <c r="G445" s="317">
        <v>122477.04</v>
      </c>
      <c r="H445" s="318" t="s">
        <v>1070</v>
      </c>
    </row>
    <row r="446" spans="1:8" ht="15.75" customHeight="1">
      <c r="A446" s="588"/>
      <c r="B446" s="593"/>
      <c r="C446" s="693"/>
      <c r="D446" s="268" t="s">
        <v>232</v>
      </c>
      <c r="E446" s="268" t="s">
        <v>1071</v>
      </c>
      <c r="F446" s="316">
        <v>6</v>
      </c>
      <c r="G446" s="317">
        <v>3061.44</v>
      </c>
      <c r="H446" s="318" t="s">
        <v>1070</v>
      </c>
    </row>
    <row r="447" spans="1:8" ht="15.75" customHeight="1">
      <c r="A447" s="588" t="s">
        <v>1361</v>
      </c>
      <c r="B447" s="593">
        <v>14</v>
      </c>
      <c r="C447" s="693">
        <v>15274.54</v>
      </c>
      <c r="D447" s="268" t="s">
        <v>1353</v>
      </c>
      <c r="E447" s="268" t="s">
        <v>1354</v>
      </c>
      <c r="F447" s="316">
        <v>13</v>
      </c>
      <c r="G447" s="317">
        <v>14519.36</v>
      </c>
      <c r="H447" s="318" t="s">
        <v>1070</v>
      </c>
    </row>
    <row r="448" spans="1:8" ht="15.75" customHeight="1">
      <c r="A448" s="588"/>
      <c r="B448" s="593"/>
      <c r="C448" s="693"/>
      <c r="D448" s="268" t="s">
        <v>232</v>
      </c>
      <c r="E448" s="268" t="s">
        <v>1071</v>
      </c>
      <c r="F448" s="316">
        <v>1</v>
      </c>
      <c r="G448" s="317">
        <v>755.18</v>
      </c>
      <c r="H448" s="318" t="s">
        <v>1070</v>
      </c>
    </row>
    <row r="449" spans="1:8" ht="15">
      <c r="A449" s="130" t="s">
        <v>1031</v>
      </c>
      <c r="B449" s="321">
        <f>SUM(B435:B448)</f>
        <v>505</v>
      </c>
      <c r="C449" s="322">
        <f>SUM(C435:C448)</f>
        <v>412513.12999999995</v>
      </c>
      <c r="D449" s="202" t="s">
        <v>1030</v>
      </c>
      <c r="E449" s="202" t="s">
        <v>1030</v>
      </c>
      <c r="F449" s="323">
        <f>SUM(F435:F448)</f>
        <v>505</v>
      </c>
      <c r="G449" s="324">
        <f>SUM(G435:G448)</f>
        <v>412513.12999999995</v>
      </c>
      <c r="H449" s="271" t="s">
        <v>1030</v>
      </c>
    </row>
    <row r="452" spans="1:8" ht="15.75">
      <c r="A452" s="584" t="s">
        <v>176</v>
      </c>
      <c r="B452" s="584"/>
      <c r="C452" s="584"/>
      <c r="D452" s="584"/>
      <c r="E452" s="584"/>
      <c r="F452" s="584"/>
      <c r="G452" s="584"/>
      <c r="H452" s="584"/>
    </row>
    <row r="454" spans="1:8" ht="15" customHeight="1">
      <c r="A454" s="594" t="s">
        <v>1054</v>
      </c>
      <c r="B454" s="595"/>
      <c r="C454" s="616"/>
      <c r="D454" s="617" t="s">
        <v>1055</v>
      </c>
      <c r="E454" s="617"/>
      <c r="F454" s="617"/>
      <c r="G454" s="617"/>
      <c r="H454" s="618" t="s">
        <v>1056</v>
      </c>
    </row>
    <row r="455" spans="1:8" ht="30">
      <c r="A455" s="169" t="s">
        <v>1057</v>
      </c>
      <c r="B455" s="169" t="s">
        <v>1058</v>
      </c>
      <c r="C455" s="169" t="s">
        <v>1059</v>
      </c>
      <c r="D455" s="203" t="s">
        <v>1060</v>
      </c>
      <c r="E455" s="203" t="s">
        <v>1061</v>
      </c>
      <c r="F455" s="203" t="s">
        <v>1058</v>
      </c>
      <c r="G455" s="203" t="s">
        <v>1059</v>
      </c>
      <c r="H455" s="647"/>
    </row>
    <row r="456" spans="1:8" ht="30">
      <c r="A456" s="325" t="s">
        <v>1362</v>
      </c>
      <c r="B456" s="326">
        <v>1</v>
      </c>
      <c r="C456" s="326">
        <v>966.74</v>
      </c>
      <c r="D456" s="327" t="s">
        <v>1363</v>
      </c>
      <c r="E456" s="328" t="s">
        <v>1364</v>
      </c>
      <c r="F456" s="326">
        <v>1</v>
      </c>
      <c r="G456" s="326">
        <v>966.74</v>
      </c>
      <c r="H456" s="328" t="s">
        <v>1365</v>
      </c>
    </row>
    <row r="457" spans="1:8" ht="21" customHeight="1">
      <c r="A457" s="299" t="s">
        <v>1366</v>
      </c>
      <c r="B457" s="180">
        <v>7</v>
      </c>
      <c r="C457" s="329">
        <v>4501</v>
      </c>
      <c r="D457" s="330" t="s">
        <v>178</v>
      </c>
      <c r="E457" s="330" t="s">
        <v>1367</v>
      </c>
      <c r="F457" s="180">
        <v>7</v>
      </c>
      <c r="G457" s="329">
        <v>4501</v>
      </c>
      <c r="H457" s="330" t="s">
        <v>1070</v>
      </c>
    </row>
    <row r="458" spans="1:8" ht="21.75" customHeight="1">
      <c r="A458" s="299" t="s">
        <v>1368</v>
      </c>
      <c r="B458" s="180">
        <v>14</v>
      </c>
      <c r="C458" s="329">
        <v>12073.31</v>
      </c>
      <c r="D458" s="330" t="s">
        <v>179</v>
      </c>
      <c r="E458" s="330" t="s">
        <v>1369</v>
      </c>
      <c r="F458" s="180">
        <v>14</v>
      </c>
      <c r="G458" s="329">
        <v>12073.31</v>
      </c>
      <c r="H458" s="330" t="s">
        <v>1070</v>
      </c>
    </row>
    <row r="459" spans="1:8" ht="30">
      <c r="A459" s="325" t="s">
        <v>1370</v>
      </c>
      <c r="B459" s="326">
        <v>50</v>
      </c>
      <c r="C459" s="331">
        <v>50336.34</v>
      </c>
      <c r="D459" s="328" t="s">
        <v>1095</v>
      </c>
      <c r="E459" s="328" t="s">
        <v>1371</v>
      </c>
      <c r="F459" s="326">
        <v>50</v>
      </c>
      <c r="G459" s="331">
        <v>50336.34</v>
      </c>
      <c r="H459" s="328" t="s">
        <v>1064</v>
      </c>
    </row>
    <row r="460" spans="1:8" ht="30">
      <c r="A460" s="325" t="s">
        <v>1372</v>
      </c>
      <c r="B460" s="326">
        <v>1</v>
      </c>
      <c r="C460" s="326">
        <v>920.16</v>
      </c>
      <c r="D460" s="327" t="s">
        <v>1363</v>
      </c>
      <c r="E460" s="328" t="s">
        <v>1364</v>
      </c>
      <c r="F460" s="326">
        <v>1</v>
      </c>
      <c r="G460" s="326">
        <v>920.16</v>
      </c>
      <c r="H460" s="328" t="s">
        <v>1070</v>
      </c>
    </row>
    <row r="461" spans="1:8" ht="21.75" customHeight="1">
      <c r="A461" s="299" t="s">
        <v>1373</v>
      </c>
      <c r="B461" s="180">
        <v>27</v>
      </c>
      <c r="C461" s="329">
        <v>23152.13</v>
      </c>
      <c r="D461" s="330" t="s">
        <v>178</v>
      </c>
      <c r="E461" s="330" t="s">
        <v>1367</v>
      </c>
      <c r="F461" s="180">
        <v>27</v>
      </c>
      <c r="G461" s="329">
        <v>23152.13</v>
      </c>
      <c r="H461" s="330" t="s">
        <v>1070</v>
      </c>
    </row>
    <row r="462" spans="1:8" ht="30">
      <c r="A462" s="325" t="s">
        <v>1374</v>
      </c>
      <c r="B462" s="326">
        <v>2</v>
      </c>
      <c r="C462" s="331">
        <v>3072.44</v>
      </c>
      <c r="D462" s="327" t="s">
        <v>1363</v>
      </c>
      <c r="E462" s="328" t="s">
        <v>1364</v>
      </c>
      <c r="F462" s="326">
        <v>2</v>
      </c>
      <c r="G462" s="331">
        <v>3072.44</v>
      </c>
      <c r="H462" s="328" t="s">
        <v>1070</v>
      </c>
    </row>
    <row r="463" spans="1:8" ht="15">
      <c r="A463" s="183" t="s">
        <v>1031</v>
      </c>
      <c r="B463" s="169">
        <v>102</v>
      </c>
      <c r="C463" s="332">
        <v>95022.12</v>
      </c>
      <c r="D463" s="241" t="s">
        <v>1030</v>
      </c>
      <c r="E463" s="241" t="s">
        <v>1030</v>
      </c>
      <c r="F463" s="323">
        <f>SUM(F456:F462)</f>
        <v>102</v>
      </c>
      <c r="G463" s="324">
        <f>SUM(G456:G462)</f>
        <v>95022.12000000001</v>
      </c>
      <c r="H463" s="189" t="s">
        <v>1030</v>
      </c>
    </row>
    <row r="466" spans="1:8" ht="15.75">
      <c r="A466" s="584" t="s">
        <v>223</v>
      </c>
      <c r="B466" s="584"/>
      <c r="C466" s="584"/>
      <c r="D466" s="584"/>
      <c r="E466" s="584"/>
      <c r="F466" s="584"/>
      <c r="G466" s="584"/>
      <c r="H466" s="584"/>
    </row>
    <row r="468" spans="1:8" ht="15" customHeight="1">
      <c r="A468" s="594" t="s">
        <v>1054</v>
      </c>
      <c r="B468" s="595"/>
      <c r="C468" s="616"/>
      <c r="D468" s="694" t="s">
        <v>1055</v>
      </c>
      <c r="E468" s="695"/>
      <c r="F468" s="694" t="s">
        <v>1055</v>
      </c>
      <c r="G468" s="695"/>
      <c r="H468" s="618" t="s">
        <v>1056</v>
      </c>
    </row>
    <row r="469" spans="1:8" ht="30">
      <c r="A469" s="169" t="s">
        <v>1057</v>
      </c>
      <c r="B469" s="169" t="s">
        <v>1058</v>
      </c>
      <c r="C469" s="169" t="s">
        <v>1059</v>
      </c>
      <c r="D469" s="333" t="s">
        <v>1060</v>
      </c>
      <c r="E469" s="333" t="s">
        <v>1061</v>
      </c>
      <c r="F469" s="333" t="s">
        <v>1060</v>
      </c>
      <c r="G469" s="333" t="s">
        <v>1061</v>
      </c>
      <c r="H469" s="647"/>
    </row>
    <row r="470" spans="1:8" ht="15">
      <c r="A470" s="607" t="s">
        <v>1375</v>
      </c>
      <c r="B470" s="610">
        <v>185</v>
      </c>
      <c r="C470" s="696">
        <v>149499.32</v>
      </c>
      <c r="D470" s="334" t="s">
        <v>1376</v>
      </c>
      <c r="E470" s="334" t="s">
        <v>1377</v>
      </c>
      <c r="F470" s="243">
        <v>181</v>
      </c>
      <c r="G470" s="244">
        <v>149499.32</v>
      </c>
      <c r="H470" s="698" t="s">
        <v>1070</v>
      </c>
    </row>
    <row r="471" spans="1:8" ht="15">
      <c r="A471" s="609"/>
      <c r="B471" s="612"/>
      <c r="C471" s="697"/>
      <c r="D471" s="335" t="s">
        <v>345</v>
      </c>
      <c r="E471" s="335" t="s">
        <v>1378</v>
      </c>
      <c r="F471" s="243">
        <v>4</v>
      </c>
      <c r="H471" s="699"/>
    </row>
    <row r="472" spans="1:8" ht="15.75">
      <c r="A472" s="179" t="s">
        <v>1379</v>
      </c>
      <c r="B472" s="180">
        <v>1</v>
      </c>
      <c r="C472" s="180">
        <v>339.02</v>
      </c>
      <c r="D472" s="336" t="s">
        <v>1376</v>
      </c>
      <c r="E472" s="336" t="s">
        <v>1377</v>
      </c>
      <c r="H472" s="336" t="s">
        <v>1070</v>
      </c>
    </row>
    <row r="473" spans="1:8" ht="15">
      <c r="A473" s="607" t="s">
        <v>1380</v>
      </c>
      <c r="B473" s="610">
        <v>58</v>
      </c>
      <c r="C473" s="696">
        <v>44403.47</v>
      </c>
      <c r="D473" s="698" t="s">
        <v>1376</v>
      </c>
      <c r="E473" s="334" t="s">
        <v>1377</v>
      </c>
      <c r="H473" s="698" t="s">
        <v>1070</v>
      </c>
    </row>
    <row r="474" spans="1:8" ht="15">
      <c r="A474" s="609"/>
      <c r="B474" s="612"/>
      <c r="C474" s="697"/>
      <c r="D474" s="699"/>
      <c r="E474" s="335" t="s">
        <v>1381</v>
      </c>
      <c r="H474" s="699"/>
    </row>
    <row r="475" spans="1:8" ht="15">
      <c r="A475" s="607" t="s">
        <v>1382</v>
      </c>
      <c r="B475" s="610">
        <v>3</v>
      </c>
      <c r="C475" s="696">
        <v>2953.79</v>
      </c>
      <c r="D475" s="698" t="s">
        <v>1376</v>
      </c>
      <c r="E475" s="334" t="s">
        <v>1377</v>
      </c>
      <c r="H475" s="698" t="s">
        <v>1070</v>
      </c>
    </row>
    <row r="476" spans="1:8" ht="15">
      <c r="A476" s="609"/>
      <c r="B476" s="612"/>
      <c r="C476" s="697"/>
      <c r="D476" s="699"/>
      <c r="E476" s="335" t="s">
        <v>1381</v>
      </c>
      <c r="H476" s="699"/>
    </row>
    <row r="477" spans="1:8" ht="15.75">
      <c r="A477" s="183" t="s">
        <v>1031</v>
      </c>
      <c r="B477" s="184">
        <v>247</v>
      </c>
      <c r="C477" s="337">
        <v>197195.6</v>
      </c>
      <c r="D477" s="241" t="s">
        <v>1030</v>
      </c>
      <c r="E477" s="241" t="s">
        <v>1030</v>
      </c>
      <c r="H477" s="189" t="s">
        <v>1030</v>
      </c>
    </row>
    <row r="482" spans="1:9" ht="15" customHeight="1">
      <c r="A482" s="594" t="s">
        <v>1054</v>
      </c>
      <c r="B482" s="595"/>
      <c r="C482" s="616"/>
      <c r="D482" s="617" t="s">
        <v>1055</v>
      </c>
      <c r="E482" s="617"/>
      <c r="F482" s="617"/>
      <c r="G482" s="617"/>
      <c r="H482" s="618" t="s">
        <v>1056</v>
      </c>
    </row>
    <row r="483" spans="1:9" ht="30">
      <c r="A483" s="169" t="s">
        <v>1057</v>
      </c>
      <c r="B483" s="169" t="s">
        <v>1058</v>
      </c>
      <c r="C483" s="169" t="s">
        <v>1059</v>
      </c>
      <c r="D483" s="203" t="s">
        <v>1060</v>
      </c>
      <c r="E483" s="203" t="s">
        <v>1061</v>
      </c>
      <c r="F483" s="203" t="s">
        <v>1058</v>
      </c>
      <c r="G483" s="203" t="s">
        <v>1059</v>
      </c>
      <c r="H483" s="647"/>
    </row>
    <row r="484" spans="1:9" ht="15.75">
      <c r="A484" s="179" t="s">
        <v>1383</v>
      </c>
      <c r="B484" s="180">
        <v>3</v>
      </c>
      <c r="C484" s="329">
        <v>2554.06</v>
      </c>
      <c r="D484" s="330" t="s">
        <v>1098</v>
      </c>
      <c r="E484" s="338" t="s">
        <v>1293</v>
      </c>
      <c r="F484" s="171">
        <v>3</v>
      </c>
      <c r="G484" s="339">
        <v>2554.06</v>
      </c>
      <c r="H484" s="340" t="s">
        <v>1070</v>
      </c>
      <c r="I484" s="150"/>
    </row>
    <row r="485" spans="1:9" ht="15.75">
      <c r="A485" s="179" t="s">
        <v>1384</v>
      </c>
      <c r="B485" s="180">
        <v>4</v>
      </c>
      <c r="C485" s="329">
        <v>7670.82</v>
      </c>
      <c r="D485" s="330" t="s">
        <v>1098</v>
      </c>
      <c r="E485" s="338" t="s">
        <v>1293</v>
      </c>
      <c r="F485" s="171">
        <v>4</v>
      </c>
      <c r="G485" s="339">
        <v>7670.82</v>
      </c>
      <c r="H485" s="340" t="s">
        <v>1070</v>
      </c>
    </row>
    <row r="486" spans="1:9" ht="22.5" customHeight="1">
      <c r="A486" s="179" t="s">
        <v>52</v>
      </c>
      <c r="B486" s="180">
        <v>33</v>
      </c>
      <c r="C486" s="329">
        <v>29102.36</v>
      </c>
      <c r="D486" s="330" t="s">
        <v>55</v>
      </c>
      <c r="E486" s="338" t="s">
        <v>1385</v>
      </c>
      <c r="F486" s="171">
        <v>33</v>
      </c>
      <c r="G486" s="339">
        <v>29102.36</v>
      </c>
      <c r="H486" s="340" t="s">
        <v>1070</v>
      </c>
    </row>
    <row r="487" spans="1:9" ht="15.75">
      <c r="A487" s="179" t="s">
        <v>1386</v>
      </c>
      <c r="B487" s="180">
        <v>35</v>
      </c>
      <c r="C487" s="329">
        <v>25915.49</v>
      </c>
      <c r="D487" s="330" t="s">
        <v>1100</v>
      </c>
      <c r="E487" s="338" t="s">
        <v>1387</v>
      </c>
      <c r="F487" s="171">
        <v>35</v>
      </c>
      <c r="G487" s="339">
        <v>25915.49</v>
      </c>
      <c r="H487" s="340" t="s">
        <v>1070</v>
      </c>
    </row>
    <row r="488" spans="1:9" ht="15.75">
      <c r="A488" s="179" t="s">
        <v>1388</v>
      </c>
      <c r="B488" s="180">
        <v>1</v>
      </c>
      <c r="C488" s="329">
        <v>1189.3599999999999</v>
      </c>
      <c r="D488" s="330" t="s">
        <v>1098</v>
      </c>
      <c r="E488" s="338" t="s">
        <v>1293</v>
      </c>
      <c r="F488" s="171">
        <v>1</v>
      </c>
      <c r="G488" s="339">
        <v>1189.3599999999999</v>
      </c>
      <c r="H488" s="340" t="s">
        <v>1070</v>
      </c>
      <c r="I488" s="150"/>
    </row>
    <row r="489" spans="1:9" ht="15.75">
      <c r="A489" s="179" t="s">
        <v>1389</v>
      </c>
      <c r="B489" s="180">
        <v>3</v>
      </c>
      <c r="C489" s="329">
        <v>2535.4699999999998</v>
      </c>
      <c r="D489" s="330" t="s">
        <v>1100</v>
      </c>
      <c r="E489" s="338" t="s">
        <v>1387</v>
      </c>
      <c r="F489" s="171">
        <v>3</v>
      </c>
      <c r="G489" s="339">
        <v>2535.4699999999998</v>
      </c>
      <c r="H489" s="340" t="s">
        <v>1070</v>
      </c>
    </row>
    <row r="490" spans="1:9" ht="15.75">
      <c r="A490" s="184" t="s">
        <v>1031</v>
      </c>
      <c r="B490" s="184">
        <v>79</v>
      </c>
      <c r="C490" s="337">
        <v>68967.56</v>
      </c>
      <c r="D490" s="333" t="s">
        <v>1030</v>
      </c>
      <c r="E490" s="333" t="s">
        <v>1030</v>
      </c>
      <c r="F490" s="323">
        <f>SUM(F483:F489)</f>
        <v>79</v>
      </c>
      <c r="G490" s="324">
        <f>SUM(G483:G489)</f>
        <v>68967.56</v>
      </c>
      <c r="H490" s="341" t="s">
        <v>1030</v>
      </c>
    </row>
    <row r="495" spans="1:9" ht="15" customHeight="1">
      <c r="A495" s="585" t="s">
        <v>1054</v>
      </c>
      <c r="B495" s="585"/>
      <c r="C495" s="585"/>
      <c r="D495" s="617" t="s">
        <v>1055</v>
      </c>
      <c r="E495" s="617"/>
      <c r="F495" s="617"/>
      <c r="G495" s="617"/>
      <c r="H495" s="587" t="s">
        <v>1056</v>
      </c>
    </row>
    <row r="496" spans="1:9" ht="30">
      <c r="A496" s="130" t="s">
        <v>1057</v>
      </c>
      <c r="B496" s="130" t="s">
        <v>1058</v>
      </c>
      <c r="C496" s="130" t="s">
        <v>1059</v>
      </c>
      <c r="D496" s="203" t="s">
        <v>1060</v>
      </c>
      <c r="E496" s="203" t="s">
        <v>1061</v>
      </c>
      <c r="F496" s="203" t="s">
        <v>1058</v>
      </c>
      <c r="G496" s="203" t="s">
        <v>1059</v>
      </c>
      <c r="H496" s="587"/>
    </row>
    <row r="497" spans="1:8" ht="14.25">
      <c r="A497" s="588" t="s">
        <v>1390</v>
      </c>
      <c r="B497" s="601">
        <v>5</v>
      </c>
      <c r="C497" s="680">
        <v>4957.92</v>
      </c>
      <c r="D497" s="138" t="s">
        <v>251</v>
      </c>
      <c r="E497" s="138" t="s">
        <v>1391</v>
      </c>
      <c r="F497" s="171">
        <v>3</v>
      </c>
      <c r="G497" s="176">
        <v>2875.46</v>
      </c>
      <c r="H497" s="593" t="s">
        <v>1070</v>
      </c>
    </row>
    <row r="498" spans="1:8" ht="14.25">
      <c r="A498" s="588"/>
      <c r="B498" s="601"/>
      <c r="C498" s="680"/>
      <c r="D498" s="138" t="s">
        <v>1392</v>
      </c>
      <c r="E498" s="138" t="s">
        <v>1393</v>
      </c>
      <c r="F498" s="171">
        <v>2</v>
      </c>
      <c r="G498" s="176">
        <v>2082.46</v>
      </c>
      <c r="H498" s="593"/>
    </row>
    <row r="499" spans="1:8" ht="15.75">
      <c r="A499" s="133" t="s">
        <v>1394</v>
      </c>
      <c r="B499" s="134">
        <v>9</v>
      </c>
      <c r="C499" s="282">
        <v>9421.7000000000007</v>
      </c>
      <c r="D499" s="138" t="s">
        <v>1100</v>
      </c>
      <c r="E499" s="138" t="s">
        <v>1395</v>
      </c>
      <c r="F499" s="171">
        <v>9</v>
      </c>
      <c r="G499" s="176">
        <v>9421.7000000000007</v>
      </c>
      <c r="H499" s="138" t="s">
        <v>1070</v>
      </c>
    </row>
    <row r="500" spans="1:8" ht="15.75">
      <c r="A500" s="133" t="s">
        <v>1396</v>
      </c>
      <c r="B500" s="134">
        <v>40</v>
      </c>
      <c r="C500" s="282">
        <v>39431.68</v>
      </c>
      <c r="D500" s="138" t="s">
        <v>1100</v>
      </c>
      <c r="E500" s="138" t="s">
        <v>1395</v>
      </c>
      <c r="F500" s="134">
        <v>40</v>
      </c>
      <c r="G500" s="157">
        <v>39431.68</v>
      </c>
      <c r="H500" s="138" t="s">
        <v>1070</v>
      </c>
    </row>
    <row r="501" spans="1:8" ht="15.75">
      <c r="A501" s="133" t="s">
        <v>1397</v>
      </c>
      <c r="B501" s="134">
        <v>3</v>
      </c>
      <c r="C501" s="282">
        <v>3020.26</v>
      </c>
      <c r="D501" s="138" t="s">
        <v>1100</v>
      </c>
      <c r="E501" s="138" t="s">
        <v>1395</v>
      </c>
      <c r="F501" s="134">
        <v>3</v>
      </c>
      <c r="G501" s="157">
        <v>3020.26</v>
      </c>
      <c r="H501" s="138" t="s">
        <v>1070</v>
      </c>
    </row>
    <row r="502" spans="1:8" ht="14.25">
      <c r="A502" s="588" t="s">
        <v>1398</v>
      </c>
      <c r="B502" s="601">
        <v>140</v>
      </c>
      <c r="C502" s="680">
        <v>109184.16</v>
      </c>
      <c r="D502" s="138" t="s">
        <v>1399</v>
      </c>
      <c r="E502" s="138" t="s">
        <v>1391</v>
      </c>
      <c r="F502" s="171">
        <v>91</v>
      </c>
      <c r="G502" s="176">
        <v>70436.100000000006</v>
      </c>
      <c r="H502" s="593" t="s">
        <v>1070</v>
      </c>
    </row>
    <row r="503" spans="1:8" ht="14.25">
      <c r="A503" s="588"/>
      <c r="B503" s="601"/>
      <c r="C503" s="680"/>
      <c r="D503" s="138" t="s">
        <v>1400</v>
      </c>
      <c r="E503" s="138" t="s">
        <v>1401</v>
      </c>
      <c r="F503" s="171">
        <v>23</v>
      </c>
      <c r="G503" s="176">
        <v>15958.459999999992</v>
      </c>
      <c r="H503" s="593"/>
    </row>
    <row r="504" spans="1:8" ht="14.25">
      <c r="A504" s="588"/>
      <c r="B504" s="601"/>
      <c r="C504" s="680"/>
      <c r="D504" s="138" t="s">
        <v>1392</v>
      </c>
      <c r="E504" s="138" t="s">
        <v>1393</v>
      </c>
      <c r="F504" s="171">
        <v>26</v>
      </c>
      <c r="G504" s="176">
        <v>22789.599999999999</v>
      </c>
      <c r="H504" s="593"/>
    </row>
    <row r="505" spans="1:8" ht="15.75">
      <c r="A505" s="600" t="s">
        <v>1402</v>
      </c>
      <c r="B505" s="601">
        <v>13</v>
      </c>
      <c r="C505" s="680">
        <v>12767.71</v>
      </c>
      <c r="D505" s="134" t="s">
        <v>1403</v>
      </c>
      <c r="E505" s="134" t="s">
        <v>1404</v>
      </c>
      <c r="F505" s="171">
        <v>12</v>
      </c>
      <c r="G505" s="176">
        <v>12461.24</v>
      </c>
      <c r="H505" s="601" t="s">
        <v>1070</v>
      </c>
    </row>
    <row r="506" spans="1:8" ht="15.75">
      <c r="A506" s="600"/>
      <c r="B506" s="601"/>
      <c r="C506" s="680"/>
      <c r="D506" s="134" t="s">
        <v>1100</v>
      </c>
      <c r="E506" s="134" t="s">
        <v>1393</v>
      </c>
      <c r="F506" s="171">
        <v>1</v>
      </c>
      <c r="G506" s="176">
        <v>306.47000000000003</v>
      </c>
      <c r="H506" s="601"/>
    </row>
    <row r="507" spans="1:8" ht="15.75">
      <c r="A507" s="600" t="s">
        <v>1405</v>
      </c>
      <c r="B507" s="601">
        <v>45</v>
      </c>
      <c r="C507" s="680">
        <v>28946.7</v>
      </c>
      <c r="D507" s="134" t="s">
        <v>251</v>
      </c>
      <c r="E507" s="134" t="s">
        <v>1391</v>
      </c>
      <c r="F507" s="171">
        <v>8</v>
      </c>
      <c r="G507" s="176">
        <v>6088.78</v>
      </c>
      <c r="H507" s="601" t="s">
        <v>1070</v>
      </c>
    </row>
    <row r="508" spans="1:8" ht="15.75">
      <c r="A508" s="600"/>
      <c r="B508" s="601"/>
      <c r="C508" s="680"/>
      <c r="D508" s="134" t="s">
        <v>1098</v>
      </c>
      <c r="E508" s="134" t="s">
        <v>1406</v>
      </c>
      <c r="F508" s="171">
        <v>31</v>
      </c>
      <c r="G508" s="342">
        <v>18199.580000000002</v>
      </c>
      <c r="H508" s="601"/>
    </row>
    <row r="509" spans="1:8" ht="15.75">
      <c r="A509" s="600"/>
      <c r="B509" s="601"/>
      <c r="C509" s="680"/>
      <c r="D509" s="134" t="s">
        <v>1392</v>
      </c>
      <c r="E509" s="134" t="s">
        <v>1407</v>
      </c>
      <c r="F509" s="171">
        <v>6</v>
      </c>
      <c r="G509" s="176">
        <v>4658.34</v>
      </c>
      <c r="H509" s="601"/>
    </row>
    <row r="510" spans="1:8" ht="15.75">
      <c r="A510" s="156" t="s">
        <v>1408</v>
      </c>
      <c r="B510" s="134">
        <v>3</v>
      </c>
      <c r="C510" s="282">
        <v>2949.52</v>
      </c>
      <c r="D510" s="134" t="s">
        <v>251</v>
      </c>
      <c r="E510" s="134" t="s">
        <v>1391</v>
      </c>
      <c r="F510" s="134">
        <v>3</v>
      </c>
      <c r="G510" s="157">
        <v>2949.52</v>
      </c>
      <c r="H510" s="134" t="s">
        <v>1070</v>
      </c>
    </row>
    <row r="511" spans="1:8" ht="15.75">
      <c r="A511" s="156" t="s">
        <v>1409</v>
      </c>
      <c r="B511" s="134">
        <v>19</v>
      </c>
      <c r="C511" s="282">
        <v>10686.59</v>
      </c>
      <c r="D511" s="134" t="s">
        <v>1403</v>
      </c>
      <c r="E511" s="134" t="s">
        <v>1404</v>
      </c>
      <c r="F511" s="171">
        <v>19</v>
      </c>
      <c r="G511" s="176">
        <v>10686.59</v>
      </c>
      <c r="H511" s="134" t="s">
        <v>1070</v>
      </c>
    </row>
    <row r="512" spans="1:8" ht="15.75">
      <c r="A512" s="156" t="s">
        <v>1410</v>
      </c>
      <c r="B512" s="134">
        <v>11</v>
      </c>
      <c r="C512" s="282">
        <v>6007.16</v>
      </c>
      <c r="D512" s="134" t="s">
        <v>1392</v>
      </c>
      <c r="E512" s="134" t="s">
        <v>1407</v>
      </c>
      <c r="F512" s="171">
        <v>11</v>
      </c>
      <c r="G512" s="176">
        <v>6007.16</v>
      </c>
      <c r="H512" s="134"/>
    </row>
    <row r="513" spans="1:8" ht="15.75">
      <c r="A513" s="600" t="s">
        <v>1411</v>
      </c>
      <c r="B513" s="601">
        <v>4</v>
      </c>
      <c r="C513" s="680">
        <v>7040.72</v>
      </c>
      <c r="D513" s="134" t="s">
        <v>55</v>
      </c>
      <c r="E513" s="134" t="s">
        <v>1412</v>
      </c>
      <c r="F513" s="171">
        <v>1</v>
      </c>
      <c r="G513" s="176">
        <v>5080.28</v>
      </c>
      <c r="H513" s="601" t="s">
        <v>1070</v>
      </c>
    </row>
    <row r="514" spans="1:8" ht="15.75">
      <c r="A514" s="600"/>
      <c r="B514" s="601"/>
      <c r="C514" s="680"/>
      <c r="D514" s="134" t="s">
        <v>1100</v>
      </c>
      <c r="E514" s="134" t="s">
        <v>1395</v>
      </c>
      <c r="F514" s="171">
        <v>3</v>
      </c>
      <c r="G514" s="176">
        <v>1960.44</v>
      </c>
      <c r="H514" s="601"/>
    </row>
    <row r="515" spans="1:8" ht="18" customHeight="1">
      <c r="A515" s="156" t="s">
        <v>1413</v>
      </c>
      <c r="B515" s="134">
        <v>4</v>
      </c>
      <c r="C515" s="282">
        <v>4706.96</v>
      </c>
      <c r="D515" s="134" t="s">
        <v>1392</v>
      </c>
      <c r="E515" s="134" t="s">
        <v>1407</v>
      </c>
      <c r="F515" s="171">
        <v>4</v>
      </c>
      <c r="G515" s="176">
        <v>4706.96</v>
      </c>
      <c r="H515" s="134"/>
    </row>
    <row r="516" spans="1:8" ht="18.75" customHeight="1">
      <c r="A516" s="156" t="s">
        <v>1414</v>
      </c>
      <c r="B516" s="134">
        <v>2</v>
      </c>
      <c r="C516" s="282">
        <v>1761</v>
      </c>
      <c r="D516" s="134" t="s">
        <v>1399</v>
      </c>
      <c r="E516" s="134" t="s">
        <v>1391</v>
      </c>
      <c r="F516" s="134">
        <v>2</v>
      </c>
      <c r="G516" s="157">
        <v>1761</v>
      </c>
      <c r="H516" s="134" t="s">
        <v>1070</v>
      </c>
    </row>
    <row r="517" spans="1:8" ht="15.75">
      <c r="A517" s="600" t="s">
        <v>1415</v>
      </c>
      <c r="B517" s="601">
        <v>9</v>
      </c>
      <c r="C517" s="680">
        <v>9581.52</v>
      </c>
      <c r="D517" s="134" t="s">
        <v>1399</v>
      </c>
      <c r="E517" s="134" t="s">
        <v>1391</v>
      </c>
      <c r="F517" s="171">
        <v>5</v>
      </c>
      <c r="G517" s="176">
        <v>5122.54</v>
      </c>
      <c r="H517" s="601" t="s">
        <v>1070</v>
      </c>
    </row>
    <row r="518" spans="1:8" ht="15.75">
      <c r="A518" s="600"/>
      <c r="B518" s="601"/>
      <c r="C518" s="680"/>
      <c r="D518" s="134" t="s">
        <v>1392</v>
      </c>
      <c r="E518" s="134" t="s">
        <v>1395</v>
      </c>
      <c r="F518" s="171">
        <v>4</v>
      </c>
      <c r="G518" s="176">
        <v>4458.9799999999996</v>
      </c>
      <c r="H518" s="601"/>
    </row>
    <row r="519" spans="1:8" ht="15.75">
      <c r="A519" s="343" t="s">
        <v>1031</v>
      </c>
      <c r="B519" s="141">
        <v>307</v>
      </c>
      <c r="C519" s="142">
        <f>SUM(C497:C518)</f>
        <v>250463.59999999998</v>
      </c>
      <c r="D519" s="344" t="s">
        <v>1030</v>
      </c>
      <c r="E519" s="344" t="s">
        <v>1030</v>
      </c>
      <c r="F519" s="323">
        <f>SUM(F497:F518)</f>
        <v>307</v>
      </c>
      <c r="G519" s="324">
        <f>SUM(G497:G518)</f>
        <v>250463.59999999998</v>
      </c>
      <c r="H519" s="345" t="s">
        <v>1030</v>
      </c>
    </row>
    <row r="522" spans="1:8">
      <c r="G522" s="346">
        <f>C519-G519</f>
        <v>0</v>
      </c>
    </row>
    <row r="525" spans="1:8" ht="15" customHeight="1">
      <c r="A525" s="594" t="s">
        <v>1054</v>
      </c>
      <c r="B525" s="595"/>
      <c r="C525" s="616"/>
      <c r="D525" s="617" t="s">
        <v>1055</v>
      </c>
      <c r="E525" s="617"/>
      <c r="F525" s="617"/>
      <c r="G525" s="617"/>
      <c r="H525" s="618" t="s">
        <v>1056</v>
      </c>
    </row>
    <row r="526" spans="1:8" ht="30">
      <c r="A526" s="169" t="s">
        <v>1057</v>
      </c>
      <c r="B526" s="169" t="s">
        <v>1058</v>
      </c>
      <c r="C526" s="169" t="s">
        <v>1059</v>
      </c>
      <c r="D526" s="203" t="s">
        <v>1060</v>
      </c>
      <c r="E526" s="203" t="s">
        <v>1061</v>
      </c>
      <c r="F526" s="203" t="s">
        <v>1058</v>
      </c>
      <c r="G526" s="203" t="s">
        <v>1059</v>
      </c>
      <c r="H526" s="647"/>
    </row>
    <row r="527" spans="1:8" ht="14.25" customHeight="1">
      <c r="A527" s="325" t="s">
        <v>1416</v>
      </c>
      <c r="B527" s="326">
        <v>1</v>
      </c>
      <c r="C527" s="347">
        <v>98.44</v>
      </c>
      <c r="D527" s="348" t="s">
        <v>81</v>
      </c>
      <c r="E527" s="348" t="s">
        <v>1417</v>
      </c>
      <c r="F527" s="243">
        <v>1</v>
      </c>
      <c r="G527" s="349">
        <v>98.44</v>
      </c>
      <c r="H527" s="350" t="s">
        <v>1064</v>
      </c>
    </row>
    <row r="528" spans="1:8" ht="14.25">
      <c r="A528" s="638" t="s">
        <v>1418</v>
      </c>
      <c r="B528" s="610">
        <v>19</v>
      </c>
      <c r="C528" s="689">
        <v>14126.31</v>
      </c>
      <c r="D528" s="348" t="s">
        <v>82</v>
      </c>
      <c r="E528" s="348" t="s">
        <v>1419</v>
      </c>
      <c r="F528" s="702">
        <v>19</v>
      </c>
      <c r="G528" s="680">
        <v>14126.31</v>
      </c>
      <c r="H528" s="682" t="s">
        <v>1064</v>
      </c>
    </row>
    <row r="529" spans="1:8" ht="14.25">
      <c r="A529" s="639"/>
      <c r="B529" s="612"/>
      <c r="C529" s="690"/>
      <c r="D529" s="351" t="s">
        <v>83</v>
      </c>
      <c r="E529" s="351" t="s">
        <v>1420</v>
      </c>
      <c r="F529" s="703"/>
      <c r="G529" s="680"/>
      <c r="H529" s="683"/>
    </row>
    <row r="530" spans="1:8" ht="14.25">
      <c r="A530" s="638" t="s">
        <v>1421</v>
      </c>
      <c r="B530" s="610">
        <v>30</v>
      </c>
      <c r="C530" s="689">
        <v>23782.66</v>
      </c>
      <c r="D530" s="348" t="s">
        <v>82</v>
      </c>
      <c r="E530" s="348" t="s">
        <v>1419</v>
      </c>
      <c r="F530" s="702">
        <v>30</v>
      </c>
      <c r="G530" s="680">
        <v>23782.66</v>
      </c>
      <c r="H530" s="682" t="s">
        <v>1070</v>
      </c>
    </row>
    <row r="531" spans="1:8" ht="14.25">
      <c r="A531" s="639"/>
      <c r="B531" s="612"/>
      <c r="C531" s="690"/>
      <c r="D531" s="351" t="s">
        <v>83</v>
      </c>
      <c r="E531" s="351" t="s">
        <v>1420</v>
      </c>
      <c r="F531" s="703"/>
      <c r="G531" s="680"/>
      <c r="H531" s="683"/>
    </row>
    <row r="532" spans="1:8" ht="18.75" customHeight="1">
      <c r="A532" s="299" t="s">
        <v>80</v>
      </c>
      <c r="B532" s="180">
        <v>1</v>
      </c>
      <c r="C532" s="234">
        <v>3239.34</v>
      </c>
      <c r="D532" s="352" t="s">
        <v>1030</v>
      </c>
      <c r="E532" s="352" t="s">
        <v>1030</v>
      </c>
      <c r="F532" s="353">
        <v>1</v>
      </c>
      <c r="G532" s="282">
        <v>3239.34</v>
      </c>
      <c r="H532" s="182" t="s">
        <v>1030</v>
      </c>
    </row>
    <row r="533" spans="1:8" ht="18.75" customHeight="1">
      <c r="A533" s="299" t="s">
        <v>1422</v>
      </c>
      <c r="B533" s="180">
        <v>12</v>
      </c>
      <c r="C533" s="234">
        <v>10266.18</v>
      </c>
      <c r="D533" s="235" t="s">
        <v>81</v>
      </c>
      <c r="E533" s="235" t="s">
        <v>1417</v>
      </c>
      <c r="F533" s="353">
        <v>12</v>
      </c>
      <c r="G533" s="282">
        <v>10266.18</v>
      </c>
      <c r="H533" s="182" t="s">
        <v>1070</v>
      </c>
    </row>
    <row r="534" spans="1:8" ht="14.25">
      <c r="A534" s="638" t="s">
        <v>1423</v>
      </c>
      <c r="B534" s="610">
        <v>1</v>
      </c>
      <c r="C534" s="689">
        <v>1391.54</v>
      </c>
      <c r="D534" s="348" t="s">
        <v>1088</v>
      </c>
      <c r="E534" s="348" t="s">
        <v>1424</v>
      </c>
      <c r="F534" s="702">
        <v>1</v>
      </c>
      <c r="G534" s="680">
        <v>1391.54</v>
      </c>
      <c r="H534" s="700" t="s">
        <v>1070</v>
      </c>
    </row>
    <row r="535" spans="1:8" ht="14.25">
      <c r="A535" s="639"/>
      <c r="B535" s="612"/>
      <c r="C535" s="690"/>
      <c r="D535" s="351" t="s">
        <v>83</v>
      </c>
      <c r="E535" s="351" t="s">
        <v>1420</v>
      </c>
      <c r="F535" s="703"/>
      <c r="G535" s="680"/>
      <c r="H535" s="701"/>
    </row>
    <row r="536" spans="1:8" ht="14.25">
      <c r="A536" s="638" t="s">
        <v>1425</v>
      </c>
      <c r="B536" s="610">
        <v>64</v>
      </c>
      <c r="C536" s="689">
        <v>61966.7</v>
      </c>
      <c r="D536" s="348" t="s">
        <v>1088</v>
      </c>
      <c r="E536" s="348" t="s">
        <v>1424</v>
      </c>
      <c r="F536" s="702">
        <v>64</v>
      </c>
      <c r="G536" s="680">
        <v>61966.7</v>
      </c>
      <c r="H536" s="682" t="s">
        <v>1131</v>
      </c>
    </row>
    <row r="537" spans="1:8" ht="14.25">
      <c r="A537" s="691"/>
      <c r="B537" s="611"/>
      <c r="C537" s="692"/>
      <c r="D537" s="354" t="s">
        <v>1426</v>
      </c>
      <c r="E537" s="354" t="s">
        <v>1427</v>
      </c>
      <c r="F537" s="705"/>
      <c r="G537" s="680"/>
      <c r="H537" s="704"/>
    </row>
    <row r="538" spans="1:8" ht="14.25">
      <c r="A538" s="639"/>
      <c r="B538" s="612"/>
      <c r="C538" s="690"/>
      <c r="D538" s="351" t="s">
        <v>95</v>
      </c>
      <c r="E538" s="351" t="s">
        <v>1428</v>
      </c>
      <c r="F538" s="703"/>
      <c r="G538" s="680"/>
      <c r="H538" s="683"/>
    </row>
    <row r="539" spans="1:8" ht="14.25">
      <c r="A539" s="638" t="s">
        <v>1429</v>
      </c>
      <c r="B539" s="610">
        <v>11</v>
      </c>
      <c r="C539" s="689">
        <v>11505.39</v>
      </c>
      <c r="D539" s="348" t="s">
        <v>82</v>
      </c>
      <c r="E539" s="348" t="s">
        <v>1419</v>
      </c>
      <c r="F539" s="702">
        <v>11</v>
      </c>
      <c r="G539" s="680">
        <v>11505.39</v>
      </c>
      <c r="H539" s="682" t="s">
        <v>1070</v>
      </c>
    </row>
    <row r="540" spans="1:8" ht="14.25">
      <c r="A540" s="639"/>
      <c r="B540" s="612"/>
      <c r="C540" s="690"/>
      <c r="D540" s="351" t="s">
        <v>83</v>
      </c>
      <c r="E540" s="351" t="s">
        <v>1420</v>
      </c>
      <c r="F540" s="703"/>
      <c r="G540" s="680"/>
      <c r="H540" s="683"/>
    </row>
    <row r="541" spans="1:8" ht="14.25">
      <c r="A541" s="638" t="s">
        <v>1430</v>
      </c>
      <c r="B541" s="610">
        <v>40</v>
      </c>
      <c r="C541" s="689">
        <v>46388.6</v>
      </c>
      <c r="D541" s="348" t="s">
        <v>1088</v>
      </c>
      <c r="E541" s="348" t="s">
        <v>1424</v>
      </c>
      <c r="F541" s="702">
        <v>40</v>
      </c>
      <c r="G541" s="680">
        <v>46388.6</v>
      </c>
      <c r="H541" s="682" t="s">
        <v>1070</v>
      </c>
    </row>
    <row r="542" spans="1:8" ht="14.25">
      <c r="A542" s="691"/>
      <c r="B542" s="611"/>
      <c r="C542" s="692"/>
      <c r="D542" s="354" t="s">
        <v>1426</v>
      </c>
      <c r="E542" s="354" t="s">
        <v>1427</v>
      </c>
      <c r="F542" s="705"/>
      <c r="G542" s="680"/>
      <c r="H542" s="704"/>
    </row>
    <row r="543" spans="1:8" ht="14.25">
      <c r="A543" s="639"/>
      <c r="B543" s="612"/>
      <c r="C543" s="690"/>
      <c r="D543" s="351" t="s">
        <v>95</v>
      </c>
      <c r="E543" s="351" t="s">
        <v>1428</v>
      </c>
      <c r="F543" s="703"/>
      <c r="G543" s="680"/>
      <c r="H543" s="683"/>
    </row>
    <row r="544" spans="1:8" ht="15.75">
      <c r="A544" s="299" t="s">
        <v>1431</v>
      </c>
      <c r="B544" s="180">
        <v>38</v>
      </c>
      <c r="C544" s="234">
        <v>24434</v>
      </c>
      <c r="D544" s="236" t="s">
        <v>83</v>
      </c>
      <c r="E544" s="236" t="s">
        <v>1420</v>
      </c>
      <c r="F544" s="353">
        <v>38</v>
      </c>
      <c r="G544" s="282">
        <v>24434</v>
      </c>
      <c r="H544" s="182" t="s">
        <v>1070</v>
      </c>
    </row>
    <row r="545" spans="1:8" ht="14.25">
      <c r="A545" s="638" t="s">
        <v>1432</v>
      </c>
      <c r="B545" s="610">
        <v>18</v>
      </c>
      <c r="C545" s="689">
        <v>11574</v>
      </c>
      <c r="D545" s="348" t="s">
        <v>1088</v>
      </c>
      <c r="E545" s="348" t="s">
        <v>1424</v>
      </c>
      <c r="F545" s="702">
        <v>18</v>
      </c>
      <c r="G545" s="680">
        <v>11574</v>
      </c>
      <c r="H545" s="682" t="s">
        <v>1070</v>
      </c>
    </row>
    <row r="546" spans="1:8" ht="14.25">
      <c r="A546" s="691"/>
      <c r="B546" s="611"/>
      <c r="C546" s="692"/>
      <c r="D546" s="354" t="s">
        <v>83</v>
      </c>
      <c r="E546" s="354" t="s">
        <v>1420</v>
      </c>
      <c r="F546" s="705"/>
      <c r="G546" s="680"/>
      <c r="H546" s="704"/>
    </row>
    <row r="547" spans="1:8" ht="14.25">
      <c r="A547" s="639"/>
      <c r="B547" s="612"/>
      <c r="C547" s="690"/>
      <c r="D547" s="351" t="s">
        <v>95</v>
      </c>
      <c r="E547" s="351" t="s">
        <v>1428</v>
      </c>
      <c r="F547" s="703"/>
      <c r="G547" s="680"/>
      <c r="H547" s="683"/>
    </row>
    <row r="548" spans="1:8" ht="15.75">
      <c r="A548" s="299" t="s">
        <v>1433</v>
      </c>
      <c r="B548" s="180">
        <v>4</v>
      </c>
      <c r="C548" s="234">
        <v>4118.6499999999996</v>
      </c>
      <c r="D548" s="236" t="s">
        <v>1088</v>
      </c>
      <c r="E548" s="236" t="s">
        <v>1424</v>
      </c>
      <c r="F548" s="353">
        <v>4</v>
      </c>
      <c r="G548" s="282">
        <v>4118.6499999999996</v>
      </c>
      <c r="H548" s="182" t="s">
        <v>1064</v>
      </c>
    </row>
    <row r="549" spans="1:8" ht="14.25">
      <c r="A549" s="607" t="s">
        <v>1434</v>
      </c>
      <c r="B549" s="610">
        <v>14</v>
      </c>
      <c r="C549" s="689">
        <v>14908.4</v>
      </c>
      <c r="D549" s="348" t="s">
        <v>1088</v>
      </c>
      <c r="E549" s="348" t="s">
        <v>1424</v>
      </c>
      <c r="F549" s="702">
        <v>14</v>
      </c>
      <c r="G549" s="680">
        <v>14908.4</v>
      </c>
      <c r="H549" s="682" t="s">
        <v>1070</v>
      </c>
    </row>
    <row r="550" spans="1:8" ht="14.25">
      <c r="A550" s="609"/>
      <c r="B550" s="612"/>
      <c r="C550" s="690"/>
      <c r="D550" s="351" t="s">
        <v>1426</v>
      </c>
      <c r="E550" s="351" t="s">
        <v>1427</v>
      </c>
      <c r="F550" s="703"/>
      <c r="G550" s="680"/>
      <c r="H550" s="683"/>
    </row>
    <row r="551" spans="1:8" ht="14.25">
      <c r="A551" s="607" t="s">
        <v>1435</v>
      </c>
      <c r="B551" s="610">
        <v>6</v>
      </c>
      <c r="C551" s="689">
        <v>3858</v>
      </c>
      <c r="D551" s="348" t="s">
        <v>1088</v>
      </c>
      <c r="E551" s="348" t="s">
        <v>1424</v>
      </c>
      <c r="F551" s="702">
        <v>6</v>
      </c>
      <c r="G551" s="680">
        <v>3858</v>
      </c>
      <c r="H551" s="682" t="s">
        <v>1070</v>
      </c>
    </row>
    <row r="552" spans="1:8" ht="14.25">
      <c r="A552" s="608"/>
      <c r="B552" s="611"/>
      <c r="C552" s="692"/>
      <c r="D552" s="354" t="s">
        <v>83</v>
      </c>
      <c r="E552" s="354" t="s">
        <v>1420</v>
      </c>
      <c r="F552" s="705"/>
      <c r="G552" s="680"/>
      <c r="H552" s="704"/>
    </row>
    <row r="553" spans="1:8" ht="14.25">
      <c r="A553" s="609"/>
      <c r="B553" s="612"/>
      <c r="C553" s="690"/>
      <c r="D553" s="351" t="s">
        <v>95</v>
      </c>
      <c r="E553" s="351" t="s">
        <v>1428</v>
      </c>
      <c r="F553" s="703"/>
      <c r="G553" s="680"/>
      <c r="H553" s="683"/>
    </row>
    <row r="554" spans="1:8" ht="15.75">
      <c r="A554" s="179" t="s">
        <v>1436</v>
      </c>
      <c r="B554" s="180">
        <v>1</v>
      </c>
      <c r="C554" s="234">
        <v>1391.54</v>
      </c>
      <c r="D554" s="236" t="s">
        <v>1088</v>
      </c>
      <c r="E554" s="236" t="s">
        <v>1424</v>
      </c>
      <c r="F554" s="353">
        <v>1</v>
      </c>
      <c r="G554" s="282">
        <v>1391.54</v>
      </c>
      <c r="H554" s="182" t="s">
        <v>1070</v>
      </c>
    </row>
    <row r="555" spans="1:8" ht="15.75">
      <c r="A555" s="179" t="s">
        <v>1437</v>
      </c>
      <c r="B555" s="180">
        <v>27</v>
      </c>
      <c r="C555" s="234">
        <v>24365.89</v>
      </c>
      <c r="D555" s="235" t="s">
        <v>95</v>
      </c>
      <c r="E555" s="235" t="s">
        <v>1428</v>
      </c>
      <c r="F555" s="353">
        <v>27</v>
      </c>
      <c r="G555" s="282">
        <v>24365.89</v>
      </c>
      <c r="H555" s="182" t="s">
        <v>1070</v>
      </c>
    </row>
    <row r="556" spans="1:8" ht="15.75">
      <c r="A556" s="183" t="s">
        <v>1031</v>
      </c>
      <c r="B556" s="184">
        <v>287</v>
      </c>
      <c r="C556" s="185">
        <f>SUM(C527:C555)</f>
        <v>257415.64</v>
      </c>
      <c r="D556" s="241" t="s">
        <v>1030</v>
      </c>
      <c r="E556" s="241" t="s">
        <v>1030</v>
      </c>
      <c r="F556" s="323">
        <v>287</v>
      </c>
      <c r="G556" s="324">
        <f>SUM(G527:G555)</f>
        <v>257415.64</v>
      </c>
      <c r="H556" s="189" t="s">
        <v>1030</v>
      </c>
    </row>
    <row r="561" spans="1:9" ht="15" customHeight="1">
      <c r="A561" s="594" t="s">
        <v>1054</v>
      </c>
      <c r="B561" s="595"/>
      <c r="C561" s="616"/>
      <c r="D561" s="694" t="s">
        <v>1055</v>
      </c>
      <c r="E561" s="695"/>
      <c r="F561" s="618" t="s">
        <v>1056</v>
      </c>
    </row>
    <row r="562" spans="1:9" ht="30">
      <c r="A562" s="169" t="s">
        <v>1057</v>
      </c>
      <c r="B562" s="169" t="s">
        <v>1058</v>
      </c>
      <c r="C562" s="169" t="s">
        <v>1059</v>
      </c>
      <c r="D562" s="333" t="s">
        <v>1060</v>
      </c>
      <c r="E562" s="333" t="s">
        <v>1061</v>
      </c>
      <c r="F562" s="647"/>
    </row>
    <row r="563" spans="1:9" ht="15.75">
      <c r="A563" s="179" t="s">
        <v>9</v>
      </c>
      <c r="B563" s="180">
        <v>32</v>
      </c>
      <c r="C563" s="355">
        <v>37014.699999999997</v>
      </c>
      <c r="D563" s="334" t="s">
        <v>345</v>
      </c>
      <c r="E563" s="334" t="s">
        <v>1378</v>
      </c>
      <c r="F563" s="698" t="s">
        <v>1070</v>
      </c>
    </row>
    <row r="564" spans="1:9" ht="15.75">
      <c r="A564" s="179" t="s">
        <v>1438</v>
      </c>
      <c r="B564" s="180">
        <v>15</v>
      </c>
      <c r="C564" s="355">
        <v>9425.42</v>
      </c>
      <c r="D564" s="356" t="s">
        <v>1439</v>
      </c>
      <c r="E564" s="356" t="s">
        <v>1440</v>
      </c>
      <c r="F564" s="711"/>
    </row>
    <row r="565" spans="1:9" s="244" customFormat="1" ht="15.75">
      <c r="A565" s="179" t="s">
        <v>1441</v>
      </c>
      <c r="B565" s="180">
        <v>2</v>
      </c>
      <c r="C565" s="355">
        <v>1286</v>
      </c>
      <c r="D565" s="357"/>
      <c r="E565" s="357"/>
      <c r="F565" s="711"/>
      <c r="H565" s="150"/>
      <c r="I565" s="129"/>
    </row>
    <row r="566" spans="1:9" s="244" customFormat="1" ht="15.75">
      <c r="A566" s="179" t="s">
        <v>1442</v>
      </c>
      <c r="B566" s="180">
        <v>1</v>
      </c>
      <c r="C566" s="355">
        <v>360</v>
      </c>
      <c r="D566" s="357"/>
      <c r="E566" s="357"/>
      <c r="F566" s="711"/>
      <c r="H566" s="150"/>
      <c r="I566" s="129"/>
    </row>
    <row r="567" spans="1:9" s="244" customFormat="1" ht="15.75">
      <c r="A567" s="179" t="s">
        <v>1443</v>
      </c>
      <c r="B567" s="180">
        <v>55</v>
      </c>
      <c r="C567" s="355">
        <v>23254.13</v>
      </c>
      <c r="D567" s="357"/>
      <c r="E567" s="357"/>
      <c r="F567" s="711"/>
      <c r="H567" s="150"/>
      <c r="I567" s="129"/>
    </row>
    <row r="568" spans="1:9" s="244" customFormat="1" ht="15.75">
      <c r="A568" s="179" t="s">
        <v>1444</v>
      </c>
      <c r="B568" s="180">
        <v>9</v>
      </c>
      <c r="C568" s="355">
        <v>5074.28</v>
      </c>
      <c r="D568" s="357"/>
      <c r="E568" s="357"/>
      <c r="F568" s="711"/>
      <c r="H568" s="150"/>
      <c r="I568" s="129"/>
    </row>
    <row r="569" spans="1:9" s="244" customFormat="1" ht="15.75">
      <c r="A569" s="179" t="s">
        <v>1445</v>
      </c>
      <c r="B569" s="180">
        <v>1</v>
      </c>
      <c r="C569" s="355">
        <v>1057.8800000000001</v>
      </c>
      <c r="D569" s="358"/>
      <c r="E569" s="358"/>
      <c r="F569" s="699"/>
      <c r="H569" s="150"/>
      <c r="I569" s="129"/>
    </row>
    <row r="570" spans="1:9" s="244" customFormat="1" ht="15.75">
      <c r="A570" s="179" t="s">
        <v>1446</v>
      </c>
      <c r="B570" s="180">
        <v>12</v>
      </c>
      <c r="C570" s="355">
        <v>5670.65</v>
      </c>
      <c r="D570" s="334" t="s">
        <v>345</v>
      </c>
      <c r="E570" s="334" t="s">
        <v>1378</v>
      </c>
      <c r="F570" s="698" t="s">
        <v>1070</v>
      </c>
      <c r="H570" s="150"/>
      <c r="I570" s="129"/>
    </row>
    <row r="571" spans="1:9" s="244" customFormat="1" ht="15.75">
      <c r="A571" s="179" t="s">
        <v>1447</v>
      </c>
      <c r="B571" s="180">
        <v>1</v>
      </c>
      <c r="C571" s="355">
        <v>1268.06</v>
      </c>
      <c r="D571" s="356" t="s">
        <v>1439</v>
      </c>
      <c r="E571" s="356" t="s">
        <v>1440</v>
      </c>
      <c r="F571" s="711"/>
      <c r="H571" s="150"/>
      <c r="I571" s="129"/>
    </row>
    <row r="572" spans="1:9" s="244" customFormat="1" ht="15.75">
      <c r="A572" s="179" t="s">
        <v>1448</v>
      </c>
      <c r="B572" s="180">
        <v>63</v>
      </c>
      <c r="C572" s="355">
        <v>24512.38</v>
      </c>
      <c r="D572" s="358"/>
      <c r="E572" s="358"/>
      <c r="F572" s="699"/>
      <c r="H572" s="150"/>
      <c r="I572" s="129"/>
    </row>
    <row r="573" spans="1:9" s="244" customFormat="1" ht="15.75">
      <c r="A573" s="183" t="s">
        <v>1031</v>
      </c>
      <c r="B573" s="184">
        <v>191</v>
      </c>
      <c r="C573" s="337">
        <v>108923.5</v>
      </c>
      <c r="D573" s="241" t="s">
        <v>1030</v>
      </c>
      <c r="E573" s="241" t="s">
        <v>1030</v>
      </c>
      <c r="F573" s="189" t="s">
        <v>1030</v>
      </c>
      <c r="H573" s="150"/>
      <c r="I573" s="129"/>
    </row>
    <row r="576" spans="1:9" s="244" customFormat="1">
      <c r="A576" s="129"/>
      <c r="B576" s="129"/>
      <c r="C576" s="129">
        <f>+B563+B564+B569</f>
        <v>48</v>
      </c>
      <c r="D576" s="129">
        <f>+C563+C564+C569</f>
        <v>47497.999999999993</v>
      </c>
      <c r="E576" s="150"/>
      <c r="F576" s="243"/>
      <c r="H576" s="150"/>
      <c r="I576" s="129"/>
    </row>
    <row r="577" spans="1:9" s="244" customFormat="1">
      <c r="A577" s="129"/>
      <c r="B577" s="129"/>
      <c r="C577" s="129">
        <f>B565+B566+B567+B568+B570+B571+B572</f>
        <v>143</v>
      </c>
      <c r="D577" s="129">
        <f>C565+C566+C567+C568+C570+C571+C572</f>
        <v>61425.5</v>
      </c>
      <c r="E577" s="150"/>
      <c r="F577" s="243"/>
      <c r="H577" s="150"/>
      <c r="I577" s="129"/>
    </row>
    <row r="579" spans="1:9" s="244" customFormat="1" ht="15.75" customHeight="1">
      <c r="A579" s="712" t="s">
        <v>1054</v>
      </c>
      <c r="B579" s="713"/>
      <c r="C579" s="714"/>
      <c r="D579" s="715" t="s">
        <v>1055</v>
      </c>
      <c r="E579" s="716"/>
      <c r="F579" s="717" t="s">
        <v>1056</v>
      </c>
      <c r="H579" s="150"/>
      <c r="I579" s="129"/>
    </row>
    <row r="580" spans="1:9" s="244" customFormat="1" ht="15.75" customHeight="1">
      <c r="A580" s="720" t="s">
        <v>1057</v>
      </c>
      <c r="B580" s="720" t="s">
        <v>1058</v>
      </c>
      <c r="C580" s="359" t="s">
        <v>8</v>
      </c>
      <c r="D580" s="707" t="s">
        <v>1060</v>
      </c>
      <c r="E580" s="707" t="s">
        <v>1061</v>
      </c>
      <c r="F580" s="718"/>
      <c r="H580" s="150"/>
      <c r="I580" s="129"/>
    </row>
    <row r="581" spans="1:9" s="244" customFormat="1" ht="15.75">
      <c r="A581" s="721"/>
      <c r="B581" s="721"/>
      <c r="C581" s="163" t="s">
        <v>1449</v>
      </c>
      <c r="D581" s="708"/>
      <c r="E581" s="708"/>
      <c r="F581" s="719"/>
      <c r="H581" s="150"/>
      <c r="I581" s="129"/>
    </row>
    <row r="582" spans="1:9" s="244" customFormat="1" ht="15.75">
      <c r="A582" s="299" t="s">
        <v>1450</v>
      </c>
      <c r="B582" s="180">
        <v>49</v>
      </c>
      <c r="C582" s="329">
        <v>39787.68</v>
      </c>
      <c r="D582" s="709" t="s">
        <v>1451</v>
      </c>
      <c r="E582" s="698" t="s">
        <v>1452</v>
      </c>
      <c r="F582" s="698" t="s">
        <v>1070</v>
      </c>
      <c r="H582" s="150"/>
      <c r="I582" s="129"/>
    </row>
    <row r="583" spans="1:9" s="244" customFormat="1" ht="15.75">
      <c r="A583" s="299" t="s">
        <v>1453</v>
      </c>
      <c r="B583" s="180">
        <v>8</v>
      </c>
      <c r="C583" s="329">
        <v>3786.22</v>
      </c>
      <c r="D583" s="710"/>
      <c r="E583" s="699"/>
      <c r="F583" s="699"/>
      <c r="H583" s="150"/>
      <c r="I583" s="129"/>
    </row>
    <row r="584" spans="1:9" s="244" customFormat="1" ht="15.75">
      <c r="A584" s="232" t="s">
        <v>1031</v>
      </c>
      <c r="B584" s="184">
        <v>57</v>
      </c>
      <c r="C584" s="337">
        <v>43573.9</v>
      </c>
      <c r="D584" s="314" t="s">
        <v>1030</v>
      </c>
      <c r="E584" s="314" t="s">
        <v>1030</v>
      </c>
      <c r="F584" s="315" t="s">
        <v>1030</v>
      </c>
      <c r="H584" s="150"/>
      <c r="I584" s="129"/>
    </row>
    <row r="589" spans="1:9" s="244" customFormat="1" ht="15" customHeight="1">
      <c r="A589" s="594" t="s">
        <v>1054</v>
      </c>
      <c r="B589" s="595"/>
      <c r="C589" s="616"/>
      <c r="D589" s="694" t="s">
        <v>1055</v>
      </c>
      <c r="E589" s="695"/>
      <c r="F589" s="618" t="s">
        <v>1056</v>
      </c>
      <c r="H589" s="150"/>
      <c r="I589" s="129"/>
    </row>
    <row r="590" spans="1:9" s="244" customFormat="1" ht="30">
      <c r="A590" s="360" t="s">
        <v>1057</v>
      </c>
      <c r="B590" s="169" t="s">
        <v>1058</v>
      </c>
      <c r="C590" s="169" t="s">
        <v>1059</v>
      </c>
      <c r="D590" s="333" t="s">
        <v>1060</v>
      </c>
      <c r="E590" s="333" t="s">
        <v>1061</v>
      </c>
      <c r="F590" s="647"/>
      <c r="H590" s="150"/>
      <c r="I590" s="129"/>
    </row>
    <row r="591" spans="1:9" s="244" customFormat="1" ht="30" customHeight="1">
      <c r="A591" s="299" t="s">
        <v>1454</v>
      </c>
      <c r="B591" s="180">
        <v>18</v>
      </c>
      <c r="C591" s="329">
        <v>14285.62</v>
      </c>
      <c r="D591" s="709" t="s">
        <v>1003</v>
      </c>
      <c r="E591" s="709" t="s">
        <v>1455</v>
      </c>
      <c r="F591" s="709" t="s">
        <v>1365</v>
      </c>
      <c r="H591" s="150"/>
      <c r="I591" s="129"/>
    </row>
    <row r="592" spans="1:9" s="244" customFormat="1" ht="15.75">
      <c r="A592" s="299" t="s">
        <v>1456</v>
      </c>
      <c r="B592" s="180">
        <v>4</v>
      </c>
      <c r="C592" s="329">
        <v>4333.82</v>
      </c>
      <c r="D592" s="722"/>
      <c r="E592" s="722"/>
      <c r="F592" s="722"/>
      <c r="H592" s="150"/>
      <c r="I592" s="129"/>
    </row>
    <row r="593" spans="1:9" s="244" customFormat="1" ht="15.75">
      <c r="A593" s="299" t="s">
        <v>1457</v>
      </c>
      <c r="B593" s="180">
        <v>13</v>
      </c>
      <c r="C593" s="329">
        <v>10560.74</v>
      </c>
      <c r="D593" s="722"/>
      <c r="E593" s="722"/>
      <c r="F593" s="722"/>
      <c r="H593" s="150"/>
      <c r="I593" s="129"/>
    </row>
    <row r="594" spans="1:9" s="244" customFormat="1" ht="15.75">
      <c r="A594" s="299" t="s">
        <v>1458</v>
      </c>
      <c r="B594" s="180">
        <v>23</v>
      </c>
      <c r="C594" s="329">
        <v>20988.58</v>
      </c>
      <c r="D594" s="722"/>
      <c r="E594" s="722"/>
      <c r="F594" s="722"/>
      <c r="H594" s="150"/>
      <c r="I594" s="129"/>
    </row>
    <row r="595" spans="1:9" s="244" customFormat="1" ht="15.75">
      <c r="A595" s="299" t="s">
        <v>1459</v>
      </c>
      <c r="B595" s="180">
        <v>13</v>
      </c>
      <c r="C595" s="329">
        <v>7603.16</v>
      </c>
      <c r="D595" s="722"/>
      <c r="E595" s="722"/>
      <c r="F595" s="722"/>
      <c r="H595" s="150"/>
      <c r="I595" s="129"/>
    </row>
    <row r="596" spans="1:9" s="244" customFormat="1" ht="15.75">
      <c r="A596" s="299" t="s">
        <v>1460</v>
      </c>
      <c r="B596" s="180">
        <v>3</v>
      </c>
      <c r="C596" s="329">
        <v>1237.42</v>
      </c>
      <c r="D596" s="722"/>
      <c r="E596" s="722"/>
      <c r="F596" s="722"/>
      <c r="H596" s="150"/>
      <c r="I596" s="129"/>
    </row>
    <row r="597" spans="1:9" ht="15.75">
      <c r="A597" s="299" t="s">
        <v>1461</v>
      </c>
      <c r="B597" s="180">
        <v>22</v>
      </c>
      <c r="C597" s="329">
        <v>12027</v>
      </c>
      <c r="D597" s="722"/>
      <c r="E597" s="722"/>
      <c r="F597" s="722"/>
    </row>
    <row r="598" spans="1:9" ht="15.75">
      <c r="A598" s="299" t="s">
        <v>1462</v>
      </c>
      <c r="B598" s="180">
        <v>8</v>
      </c>
      <c r="C598" s="329">
        <v>4545.3999999999996</v>
      </c>
      <c r="D598" s="722"/>
      <c r="E598" s="722"/>
      <c r="F598" s="722"/>
    </row>
    <row r="599" spans="1:9" ht="15.75">
      <c r="A599" s="299" t="s">
        <v>1463</v>
      </c>
      <c r="B599" s="180">
        <v>6</v>
      </c>
      <c r="C599" s="329">
        <v>5391.2</v>
      </c>
      <c r="D599" s="722"/>
      <c r="E599" s="722"/>
      <c r="F599" s="722"/>
    </row>
    <row r="600" spans="1:9" ht="15.75">
      <c r="A600" s="299" t="s">
        <v>1464</v>
      </c>
      <c r="B600" s="180">
        <v>35</v>
      </c>
      <c r="C600" s="329">
        <v>22365.05</v>
      </c>
      <c r="D600" s="722"/>
      <c r="E600" s="722"/>
      <c r="F600" s="722"/>
    </row>
    <row r="601" spans="1:9" ht="15.75">
      <c r="A601" s="299" t="s">
        <v>1465</v>
      </c>
      <c r="B601" s="180">
        <v>4</v>
      </c>
      <c r="C601" s="329">
        <v>5308.32</v>
      </c>
      <c r="D601" s="710"/>
      <c r="E601" s="710"/>
      <c r="F601" s="710"/>
    </row>
    <row r="602" spans="1:9" ht="15.75">
      <c r="A602" s="183" t="s">
        <v>1031</v>
      </c>
      <c r="B602" s="184">
        <v>149</v>
      </c>
      <c r="C602" s="337">
        <v>108646.31</v>
      </c>
      <c r="D602" s="241" t="s">
        <v>1030</v>
      </c>
      <c r="E602" s="241" t="s">
        <v>1030</v>
      </c>
      <c r="F602" s="189" t="s">
        <v>1030</v>
      </c>
    </row>
    <row r="606" spans="1:9" ht="15">
      <c r="A606" s="594" t="s">
        <v>1054</v>
      </c>
      <c r="B606" s="595"/>
      <c r="C606" s="616"/>
      <c r="D606" s="706" t="s">
        <v>1055</v>
      </c>
      <c r="E606" s="706"/>
      <c r="F606" s="706"/>
      <c r="G606" s="706"/>
      <c r="H606" s="618" t="s">
        <v>1056</v>
      </c>
    </row>
    <row r="607" spans="1:9" ht="30">
      <c r="A607" s="169" t="s">
        <v>1057</v>
      </c>
      <c r="B607" s="169" t="s">
        <v>1058</v>
      </c>
      <c r="C607" s="169" t="s">
        <v>1059</v>
      </c>
      <c r="D607" s="361" t="s">
        <v>1060</v>
      </c>
      <c r="E607" s="361" t="s">
        <v>1061</v>
      </c>
      <c r="F607" s="361" t="s">
        <v>1058</v>
      </c>
      <c r="G607" s="361" t="s">
        <v>1059</v>
      </c>
      <c r="H607" s="597"/>
    </row>
    <row r="608" spans="1:9" ht="15">
      <c r="A608" s="362" t="s">
        <v>186</v>
      </c>
      <c r="B608" s="363">
        <v>1</v>
      </c>
      <c r="C608" s="364">
        <v>5080.2800000000007</v>
      </c>
      <c r="D608" s="365" t="s">
        <v>196</v>
      </c>
      <c r="E608" s="366" t="s">
        <v>1466</v>
      </c>
      <c r="F608" s="365">
        <v>1</v>
      </c>
      <c r="G608" s="157">
        <v>5080.2800000000007</v>
      </c>
      <c r="H608" s="366" t="s">
        <v>1070</v>
      </c>
    </row>
    <row r="609" spans="1:8" ht="14.25" customHeight="1">
      <c r="A609" s="362" t="s">
        <v>187</v>
      </c>
      <c r="B609" s="363">
        <v>2</v>
      </c>
      <c r="C609" s="364">
        <v>1563.16</v>
      </c>
      <c r="D609" s="365" t="s">
        <v>1467</v>
      </c>
      <c r="E609" s="366" t="s">
        <v>1468</v>
      </c>
      <c r="F609" s="367">
        <v>2</v>
      </c>
      <c r="G609" s="368">
        <v>1563.16</v>
      </c>
      <c r="H609" s="366" t="s">
        <v>1070</v>
      </c>
    </row>
    <row r="610" spans="1:8" ht="14.25" customHeight="1">
      <c r="A610" s="362" t="s">
        <v>188</v>
      </c>
      <c r="B610" s="363">
        <v>1</v>
      </c>
      <c r="C610" s="364">
        <v>1514.26</v>
      </c>
      <c r="D610" s="365" t="s">
        <v>196</v>
      </c>
      <c r="E610" s="366" t="s">
        <v>1466</v>
      </c>
      <c r="F610" s="367">
        <v>1</v>
      </c>
      <c r="G610" s="368">
        <v>1514.26</v>
      </c>
      <c r="H610" s="366" t="s">
        <v>1070</v>
      </c>
    </row>
    <row r="611" spans="1:8" ht="15">
      <c r="A611" s="362" t="s">
        <v>189</v>
      </c>
      <c r="B611" s="363">
        <v>16</v>
      </c>
      <c r="C611" s="364">
        <v>10288</v>
      </c>
      <c r="D611" s="367" t="s">
        <v>196</v>
      </c>
      <c r="E611" s="367" t="s">
        <v>1469</v>
      </c>
      <c r="F611" s="367">
        <v>16</v>
      </c>
      <c r="G611" s="368">
        <v>10288</v>
      </c>
      <c r="H611" s="366" t="s">
        <v>1070</v>
      </c>
    </row>
    <row r="612" spans="1:8" ht="15">
      <c r="A612" s="362" t="s">
        <v>190</v>
      </c>
      <c r="B612" s="363">
        <v>57</v>
      </c>
      <c r="C612" s="364">
        <v>45431.570000000007</v>
      </c>
      <c r="D612" s="367" t="s">
        <v>1467</v>
      </c>
      <c r="E612" s="367" t="s">
        <v>1468</v>
      </c>
      <c r="F612" s="367">
        <v>57</v>
      </c>
      <c r="G612" s="368">
        <v>45431.570000000007</v>
      </c>
      <c r="H612" s="367" t="s">
        <v>1064</v>
      </c>
    </row>
    <row r="613" spans="1:8" ht="15">
      <c r="A613" s="362" t="s">
        <v>191</v>
      </c>
      <c r="B613" s="363">
        <v>4</v>
      </c>
      <c r="C613" s="364">
        <v>15790.560000000001</v>
      </c>
      <c r="D613" s="369" t="s">
        <v>1470</v>
      </c>
      <c r="E613" s="367" t="s">
        <v>1471</v>
      </c>
      <c r="F613" s="367">
        <v>4</v>
      </c>
      <c r="G613" s="368">
        <v>15790.560000000001</v>
      </c>
      <c r="H613" s="367" t="s">
        <v>1070</v>
      </c>
    </row>
    <row r="614" spans="1:8" ht="15">
      <c r="A614" s="362" t="s">
        <v>192</v>
      </c>
      <c r="B614" s="363">
        <v>72</v>
      </c>
      <c r="C614" s="364">
        <v>52975.65</v>
      </c>
      <c r="D614" s="367" t="s">
        <v>196</v>
      </c>
      <c r="E614" s="367" t="s">
        <v>1466</v>
      </c>
      <c r="F614" s="367">
        <v>72</v>
      </c>
      <c r="G614" s="368">
        <v>52975.65</v>
      </c>
      <c r="H614" s="367" t="s">
        <v>1070</v>
      </c>
    </row>
    <row r="615" spans="1:8" ht="15">
      <c r="A615" s="362" t="s">
        <v>193</v>
      </c>
      <c r="B615" s="363">
        <v>24</v>
      </c>
      <c r="C615" s="364">
        <v>36656.100000000006</v>
      </c>
      <c r="D615" s="367" t="s">
        <v>196</v>
      </c>
      <c r="E615" s="367" t="s">
        <v>1469</v>
      </c>
      <c r="F615" s="367">
        <v>24</v>
      </c>
      <c r="G615" s="368">
        <v>36656.100000000006</v>
      </c>
      <c r="H615" s="367" t="s">
        <v>1070</v>
      </c>
    </row>
    <row r="616" spans="1:8" ht="15">
      <c r="A616" s="362" t="s">
        <v>194</v>
      </c>
      <c r="B616" s="363">
        <v>14</v>
      </c>
      <c r="C616" s="364">
        <v>12780.029999999999</v>
      </c>
      <c r="D616" s="367" t="s">
        <v>196</v>
      </c>
      <c r="E616" s="367" t="s">
        <v>1469</v>
      </c>
      <c r="F616" s="367">
        <v>14</v>
      </c>
      <c r="G616" s="368">
        <v>12780.029999999999</v>
      </c>
      <c r="H616" s="367" t="s">
        <v>1070</v>
      </c>
    </row>
    <row r="617" spans="1:8" ht="15">
      <c r="A617" s="362" t="s">
        <v>195</v>
      </c>
      <c r="B617" s="363">
        <v>5</v>
      </c>
      <c r="C617" s="364">
        <v>8497.2200000000012</v>
      </c>
      <c r="D617" s="367" t="s">
        <v>196</v>
      </c>
      <c r="E617" s="367" t="s">
        <v>1466</v>
      </c>
      <c r="F617" s="367">
        <v>5</v>
      </c>
      <c r="G617" s="368">
        <v>8497.2200000000012</v>
      </c>
      <c r="H617" s="367" t="s">
        <v>1070</v>
      </c>
    </row>
    <row r="618" spans="1:8" ht="15">
      <c r="A618" s="362" t="s">
        <v>196</v>
      </c>
      <c r="B618" s="363">
        <v>26</v>
      </c>
      <c r="C618" s="364">
        <v>34065.11</v>
      </c>
      <c r="D618" s="367" t="s">
        <v>196</v>
      </c>
      <c r="E618" s="367" t="s">
        <v>1469</v>
      </c>
      <c r="F618" s="367">
        <v>26</v>
      </c>
      <c r="G618" s="368">
        <v>34065.11</v>
      </c>
      <c r="H618" s="367" t="s">
        <v>1064</v>
      </c>
    </row>
    <row r="619" spans="1:8" ht="15">
      <c r="A619" s="362" t="s">
        <v>197</v>
      </c>
      <c r="B619" s="363">
        <v>3</v>
      </c>
      <c r="C619" s="364">
        <v>1929</v>
      </c>
      <c r="D619" s="367" t="s">
        <v>196</v>
      </c>
      <c r="E619" s="367" t="s">
        <v>1469</v>
      </c>
      <c r="F619" s="367">
        <v>3</v>
      </c>
      <c r="G619" s="368">
        <v>1929</v>
      </c>
      <c r="H619" s="367" t="s">
        <v>1070</v>
      </c>
    </row>
    <row r="620" spans="1:8" ht="15">
      <c r="A620" s="362" t="s">
        <v>198</v>
      </c>
      <c r="B620" s="363">
        <v>6</v>
      </c>
      <c r="C620" s="364">
        <v>6773.079999999999</v>
      </c>
      <c r="D620" s="365" t="s">
        <v>196</v>
      </c>
      <c r="E620" s="366" t="s">
        <v>1466</v>
      </c>
      <c r="F620" s="367">
        <v>6</v>
      </c>
      <c r="G620" s="368">
        <v>6773.079999999999</v>
      </c>
      <c r="H620" s="367" t="s">
        <v>1070</v>
      </c>
    </row>
    <row r="621" spans="1:8" ht="15">
      <c r="A621" s="362" t="s">
        <v>199</v>
      </c>
      <c r="B621" s="363">
        <v>142</v>
      </c>
      <c r="C621" s="364">
        <v>141963.78</v>
      </c>
      <c r="D621" s="367" t="s">
        <v>1472</v>
      </c>
      <c r="E621" s="367" t="s">
        <v>1473</v>
      </c>
      <c r="F621" s="367">
        <v>142</v>
      </c>
      <c r="G621" s="368">
        <v>141963.78</v>
      </c>
      <c r="H621" s="367" t="s">
        <v>1064</v>
      </c>
    </row>
    <row r="622" spans="1:8" ht="15">
      <c r="A622" s="362" t="s">
        <v>200</v>
      </c>
      <c r="B622" s="363">
        <v>7</v>
      </c>
      <c r="C622" s="364">
        <v>4473.62</v>
      </c>
      <c r="D622" s="367" t="s">
        <v>196</v>
      </c>
      <c r="E622" s="367" t="s">
        <v>1469</v>
      </c>
      <c r="F622" s="367">
        <v>7</v>
      </c>
      <c r="G622" s="368">
        <v>4473.62</v>
      </c>
      <c r="H622" s="367" t="s">
        <v>1070</v>
      </c>
    </row>
    <row r="623" spans="1:8" ht="15.75">
      <c r="A623" s="183" t="s">
        <v>1031</v>
      </c>
      <c r="B623" s="370">
        <f>SUM(B608:B622)</f>
        <v>380</v>
      </c>
      <c r="C623" s="337">
        <f>SUM(C608:C622)</f>
        <v>379781.42</v>
      </c>
      <c r="D623" s="241" t="s">
        <v>1030</v>
      </c>
      <c r="E623" s="241" t="s">
        <v>1030</v>
      </c>
      <c r="F623" s="323">
        <f>SUM(F608:F622)</f>
        <v>380</v>
      </c>
      <c r="G623" s="324">
        <f>SUM(G608:G622)</f>
        <v>379781.42</v>
      </c>
      <c r="H623" s="189" t="s">
        <v>1030</v>
      </c>
    </row>
    <row r="624" spans="1:8">
      <c r="A624" s="371"/>
      <c r="B624" s="371"/>
      <c r="C624" s="371"/>
      <c r="D624" s="371"/>
      <c r="E624" s="372"/>
      <c r="F624" s="372"/>
      <c r="G624" s="371"/>
      <c r="H624" s="372"/>
    </row>
  </sheetData>
  <mergeCells count="490">
    <mergeCell ref="E591:E601"/>
    <mergeCell ref="C273:C274"/>
    <mergeCell ref="B273:B274"/>
    <mergeCell ref="A273:A274"/>
    <mergeCell ref="C278:C279"/>
    <mergeCell ref="B278:B279"/>
    <mergeCell ref="A278:A279"/>
    <mergeCell ref="D591:D601"/>
    <mergeCell ref="F591:F601"/>
    <mergeCell ref="B580:B581"/>
    <mergeCell ref="A551:A553"/>
    <mergeCell ref="B551:B553"/>
    <mergeCell ref="C551:C553"/>
    <mergeCell ref="F551:F553"/>
    <mergeCell ref="A541:A543"/>
    <mergeCell ref="B541:B543"/>
    <mergeCell ref="C541:C543"/>
    <mergeCell ref="F541:F543"/>
    <mergeCell ref="A534:A535"/>
    <mergeCell ref="B534:B535"/>
    <mergeCell ref="C534:C535"/>
    <mergeCell ref="F534:F535"/>
    <mergeCell ref="A513:A514"/>
    <mergeCell ref="B513:B514"/>
    <mergeCell ref="A606:C606"/>
    <mergeCell ref="D606:G606"/>
    <mergeCell ref="H606:H607"/>
    <mergeCell ref="C258:C259"/>
    <mergeCell ref="B258:B259"/>
    <mergeCell ref="A258:A259"/>
    <mergeCell ref="C261:C262"/>
    <mergeCell ref="D580:D581"/>
    <mergeCell ref="E580:E581"/>
    <mergeCell ref="D582:D583"/>
    <mergeCell ref="E582:E583"/>
    <mergeCell ref="F582:F583"/>
    <mergeCell ref="A589:C589"/>
    <mergeCell ref="D589:E589"/>
    <mergeCell ref="F589:F590"/>
    <mergeCell ref="A561:C561"/>
    <mergeCell ref="D561:E561"/>
    <mergeCell ref="F561:F562"/>
    <mergeCell ref="F563:F569"/>
    <mergeCell ref="F570:F572"/>
    <mergeCell ref="A579:C579"/>
    <mergeCell ref="D579:E579"/>
    <mergeCell ref="F579:F581"/>
    <mergeCell ref="A580:A581"/>
    <mergeCell ref="G551:G553"/>
    <mergeCell ref="H551:H553"/>
    <mergeCell ref="A549:A550"/>
    <mergeCell ref="B549:B550"/>
    <mergeCell ref="C549:C550"/>
    <mergeCell ref="F549:F550"/>
    <mergeCell ref="G549:G550"/>
    <mergeCell ref="H549:H550"/>
    <mergeCell ref="A545:A547"/>
    <mergeCell ref="B545:B547"/>
    <mergeCell ref="C545:C547"/>
    <mergeCell ref="F545:F547"/>
    <mergeCell ref="G545:G547"/>
    <mergeCell ref="H545:H547"/>
    <mergeCell ref="G541:G543"/>
    <mergeCell ref="H541:H543"/>
    <mergeCell ref="A539:A540"/>
    <mergeCell ref="B539:B540"/>
    <mergeCell ref="C539:C540"/>
    <mergeCell ref="F539:F540"/>
    <mergeCell ref="G539:G540"/>
    <mergeCell ref="H539:H540"/>
    <mergeCell ref="A536:A538"/>
    <mergeCell ref="B536:B538"/>
    <mergeCell ref="C536:C538"/>
    <mergeCell ref="F536:F538"/>
    <mergeCell ref="G536:G538"/>
    <mergeCell ref="H536:H538"/>
    <mergeCell ref="G534:G535"/>
    <mergeCell ref="H534:H535"/>
    <mergeCell ref="A530:A531"/>
    <mergeCell ref="B530:B531"/>
    <mergeCell ref="C530:C531"/>
    <mergeCell ref="F530:F531"/>
    <mergeCell ref="G530:G531"/>
    <mergeCell ref="H530:H531"/>
    <mergeCell ref="A525:C525"/>
    <mergeCell ref="D525:G525"/>
    <mergeCell ref="H525:H526"/>
    <mergeCell ref="A528:A529"/>
    <mergeCell ref="B528:B529"/>
    <mergeCell ref="C528:C529"/>
    <mergeCell ref="F528:F529"/>
    <mergeCell ref="G528:G529"/>
    <mergeCell ref="H528:H529"/>
    <mergeCell ref="C513:C514"/>
    <mergeCell ref="H513:H514"/>
    <mergeCell ref="A517:A518"/>
    <mergeCell ref="B517:B518"/>
    <mergeCell ref="C517:C518"/>
    <mergeCell ref="H517:H518"/>
    <mergeCell ref="A505:A506"/>
    <mergeCell ref="B505:B506"/>
    <mergeCell ref="C505:C506"/>
    <mergeCell ref="H505:H506"/>
    <mergeCell ref="A507:A509"/>
    <mergeCell ref="B507:B509"/>
    <mergeCell ref="C507:C509"/>
    <mergeCell ref="H507:H509"/>
    <mergeCell ref="A497:A498"/>
    <mergeCell ref="B497:B498"/>
    <mergeCell ref="C497:C498"/>
    <mergeCell ref="H497:H498"/>
    <mergeCell ref="A502:A504"/>
    <mergeCell ref="B502:B504"/>
    <mergeCell ref="C502:C504"/>
    <mergeCell ref="H502:H504"/>
    <mergeCell ref="A482:C482"/>
    <mergeCell ref="D482:G482"/>
    <mergeCell ref="H482:H483"/>
    <mergeCell ref="A495:C495"/>
    <mergeCell ref="D495:G495"/>
    <mergeCell ref="H495:H496"/>
    <mergeCell ref="A473:A474"/>
    <mergeCell ref="B473:B474"/>
    <mergeCell ref="C473:C474"/>
    <mergeCell ref="D473:D474"/>
    <mergeCell ref="H473:H474"/>
    <mergeCell ref="A475:A476"/>
    <mergeCell ref="B475:B476"/>
    <mergeCell ref="C475:C476"/>
    <mergeCell ref="D475:D476"/>
    <mergeCell ref="H475:H476"/>
    <mergeCell ref="A466:H466"/>
    <mergeCell ref="A468:C468"/>
    <mergeCell ref="D468:E468"/>
    <mergeCell ref="F468:G468"/>
    <mergeCell ref="H468:H469"/>
    <mergeCell ref="A470:A471"/>
    <mergeCell ref="B470:B471"/>
    <mergeCell ref="C470:C471"/>
    <mergeCell ref="H470:H471"/>
    <mergeCell ref="A447:A448"/>
    <mergeCell ref="B447:B448"/>
    <mergeCell ref="C447:C448"/>
    <mergeCell ref="A452:H452"/>
    <mergeCell ref="A454:C454"/>
    <mergeCell ref="D454:G454"/>
    <mergeCell ref="H454:H455"/>
    <mergeCell ref="A443:A444"/>
    <mergeCell ref="B443:B444"/>
    <mergeCell ref="C443:C444"/>
    <mergeCell ref="A445:A446"/>
    <mergeCell ref="B445:B446"/>
    <mergeCell ref="C445:C446"/>
    <mergeCell ref="A438:A439"/>
    <mergeCell ref="B438:B439"/>
    <mergeCell ref="C438:C439"/>
    <mergeCell ref="A441:A442"/>
    <mergeCell ref="B441:B442"/>
    <mergeCell ref="C441:C442"/>
    <mergeCell ref="A431:H431"/>
    <mergeCell ref="A433:C433"/>
    <mergeCell ref="D433:G433"/>
    <mergeCell ref="H433:H434"/>
    <mergeCell ref="A435:A436"/>
    <mergeCell ref="B435:B436"/>
    <mergeCell ref="C435:C436"/>
    <mergeCell ref="A422:A423"/>
    <mergeCell ref="B422:B423"/>
    <mergeCell ref="C422:C423"/>
    <mergeCell ref="A425:A427"/>
    <mergeCell ref="B425:B427"/>
    <mergeCell ref="C425:C427"/>
    <mergeCell ref="A417:A419"/>
    <mergeCell ref="B417:B419"/>
    <mergeCell ref="C417:C419"/>
    <mergeCell ref="A420:A421"/>
    <mergeCell ref="B420:B421"/>
    <mergeCell ref="C420:C421"/>
    <mergeCell ref="A409:A410"/>
    <mergeCell ref="B409:B410"/>
    <mergeCell ref="C409:C410"/>
    <mergeCell ref="A415:A416"/>
    <mergeCell ref="B415:B416"/>
    <mergeCell ref="C415:C416"/>
    <mergeCell ref="A402:H402"/>
    <mergeCell ref="A404:C404"/>
    <mergeCell ref="D404:G404"/>
    <mergeCell ref="H404:H405"/>
    <mergeCell ref="A407:A408"/>
    <mergeCell ref="B407:B408"/>
    <mergeCell ref="C407:C408"/>
    <mergeCell ref="A392:A393"/>
    <mergeCell ref="B392:B393"/>
    <mergeCell ref="C392:C393"/>
    <mergeCell ref="D392:D393"/>
    <mergeCell ref="H392:H393"/>
    <mergeCell ref="A395:A396"/>
    <mergeCell ref="B395:B396"/>
    <mergeCell ref="C395:C396"/>
    <mergeCell ref="H383:H385"/>
    <mergeCell ref="A386:A388"/>
    <mergeCell ref="B386:B388"/>
    <mergeCell ref="C386:C388"/>
    <mergeCell ref="A389:A390"/>
    <mergeCell ref="B389:B390"/>
    <mergeCell ref="C389:C390"/>
    <mergeCell ref="A380:A381"/>
    <mergeCell ref="B380:B381"/>
    <mergeCell ref="C380:C381"/>
    <mergeCell ref="A383:A385"/>
    <mergeCell ref="B383:B385"/>
    <mergeCell ref="C383:C385"/>
    <mergeCell ref="A372:A374"/>
    <mergeCell ref="B372:B374"/>
    <mergeCell ref="C372:C374"/>
    <mergeCell ref="A375:A378"/>
    <mergeCell ref="B375:B378"/>
    <mergeCell ref="C375:C378"/>
    <mergeCell ref="A358:A359"/>
    <mergeCell ref="B358:B359"/>
    <mergeCell ref="C358:C359"/>
    <mergeCell ref="H358:H359"/>
    <mergeCell ref="A366:H366"/>
    <mergeCell ref="A368:C368"/>
    <mergeCell ref="D368:G368"/>
    <mergeCell ref="H368:H369"/>
    <mergeCell ref="A353:A355"/>
    <mergeCell ref="B353:B355"/>
    <mergeCell ref="C353:C355"/>
    <mergeCell ref="H353:H355"/>
    <mergeCell ref="A356:A357"/>
    <mergeCell ref="B356:B357"/>
    <mergeCell ref="C356:C357"/>
    <mergeCell ref="H356:H357"/>
    <mergeCell ref="A348:A350"/>
    <mergeCell ref="B348:B350"/>
    <mergeCell ref="C348:C350"/>
    <mergeCell ref="H348:H349"/>
    <mergeCell ref="A340:A341"/>
    <mergeCell ref="B340:B341"/>
    <mergeCell ref="C340:C341"/>
    <mergeCell ref="H340:H341"/>
    <mergeCell ref="A342:A345"/>
    <mergeCell ref="B342:B345"/>
    <mergeCell ref="C342:C345"/>
    <mergeCell ref="A333:H333"/>
    <mergeCell ref="A335:C335"/>
    <mergeCell ref="D335:G335"/>
    <mergeCell ref="H335:H336"/>
    <mergeCell ref="A338:A339"/>
    <mergeCell ref="B338:B339"/>
    <mergeCell ref="C338:C339"/>
    <mergeCell ref="H338:H339"/>
    <mergeCell ref="A346:A347"/>
    <mergeCell ref="B346:B347"/>
    <mergeCell ref="C346:C347"/>
    <mergeCell ref="H346:H347"/>
    <mergeCell ref="A317:H317"/>
    <mergeCell ref="A319:C319"/>
    <mergeCell ref="D319:G319"/>
    <mergeCell ref="H319:H320"/>
    <mergeCell ref="A323:A327"/>
    <mergeCell ref="B323:B327"/>
    <mergeCell ref="C323:C327"/>
    <mergeCell ref="D323:D327"/>
    <mergeCell ref="F323:F327"/>
    <mergeCell ref="G323:G327"/>
    <mergeCell ref="H323:H327"/>
    <mergeCell ref="D307:D310"/>
    <mergeCell ref="F307:F310"/>
    <mergeCell ref="G307:G310"/>
    <mergeCell ref="H307:H310"/>
    <mergeCell ref="D311:D312"/>
    <mergeCell ref="E311:E312"/>
    <mergeCell ref="F311:F312"/>
    <mergeCell ref="G311:G312"/>
    <mergeCell ref="H311:H312"/>
    <mergeCell ref="A285:H285"/>
    <mergeCell ref="A287:C287"/>
    <mergeCell ref="D287:G287"/>
    <mergeCell ref="H287:H288"/>
    <mergeCell ref="A303:H303"/>
    <mergeCell ref="A305:C305"/>
    <mergeCell ref="D305:G305"/>
    <mergeCell ref="H305:H306"/>
    <mergeCell ref="A266:A268"/>
    <mergeCell ref="B266:B268"/>
    <mergeCell ref="C266:C268"/>
    <mergeCell ref="A270:A271"/>
    <mergeCell ref="B270:B271"/>
    <mergeCell ref="C270:C271"/>
    <mergeCell ref="A256:A257"/>
    <mergeCell ref="B256:B257"/>
    <mergeCell ref="C256:C257"/>
    <mergeCell ref="A263:A265"/>
    <mergeCell ref="B263:B265"/>
    <mergeCell ref="C263:C265"/>
    <mergeCell ref="B261:B262"/>
    <mergeCell ref="A261:A262"/>
    <mergeCell ref="A249:H249"/>
    <mergeCell ref="A251:C251"/>
    <mergeCell ref="D251:G251"/>
    <mergeCell ref="H251:H252"/>
    <mergeCell ref="A253:A254"/>
    <mergeCell ref="B253:B254"/>
    <mergeCell ref="C253:C254"/>
    <mergeCell ref="A237:A238"/>
    <mergeCell ref="B237:B238"/>
    <mergeCell ref="C237:C238"/>
    <mergeCell ref="A242:A243"/>
    <mergeCell ref="B242:B243"/>
    <mergeCell ref="C242:C243"/>
    <mergeCell ref="A230:A232"/>
    <mergeCell ref="B230:B232"/>
    <mergeCell ref="C230:C232"/>
    <mergeCell ref="A235:A236"/>
    <mergeCell ref="B235:B236"/>
    <mergeCell ref="C235:C236"/>
    <mergeCell ref="A223:H223"/>
    <mergeCell ref="A225:C225"/>
    <mergeCell ref="D225:G225"/>
    <mergeCell ref="H225:H226"/>
    <mergeCell ref="A228:A229"/>
    <mergeCell ref="B228:B229"/>
    <mergeCell ref="C228:C229"/>
    <mergeCell ref="A210:H210"/>
    <mergeCell ref="A212:C212"/>
    <mergeCell ref="D212:G212"/>
    <mergeCell ref="H212:H213"/>
    <mergeCell ref="D214:D217"/>
    <mergeCell ref="H214:H217"/>
    <mergeCell ref="H180:H181"/>
    <mergeCell ref="A182:A183"/>
    <mergeCell ref="B182:B183"/>
    <mergeCell ref="C182:C183"/>
    <mergeCell ref="A188:H188"/>
    <mergeCell ref="A190:C190"/>
    <mergeCell ref="D190:G190"/>
    <mergeCell ref="H190:H191"/>
    <mergeCell ref="A180:A181"/>
    <mergeCell ref="B180:B181"/>
    <mergeCell ref="C180:C181"/>
    <mergeCell ref="D180:D181"/>
    <mergeCell ref="F180:F181"/>
    <mergeCell ref="G180:G181"/>
    <mergeCell ref="A166:A170"/>
    <mergeCell ref="B166:B170"/>
    <mergeCell ref="C166:C170"/>
    <mergeCell ref="A176:H176"/>
    <mergeCell ref="A178:C178"/>
    <mergeCell ref="D178:G178"/>
    <mergeCell ref="H178:H179"/>
    <mergeCell ref="A160:A163"/>
    <mergeCell ref="B160:B163"/>
    <mergeCell ref="C160:C163"/>
    <mergeCell ref="A164:A165"/>
    <mergeCell ref="B164:B165"/>
    <mergeCell ref="C164:C165"/>
    <mergeCell ref="A154:A157"/>
    <mergeCell ref="B154:B157"/>
    <mergeCell ref="C154:C157"/>
    <mergeCell ref="A147:A148"/>
    <mergeCell ref="B147:B148"/>
    <mergeCell ref="C147:C148"/>
    <mergeCell ref="C149:C153"/>
    <mergeCell ref="B149:B153"/>
    <mergeCell ref="A149:A153"/>
    <mergeCell ref="A142:A143"/>
    <mergeCell ref="B142:B143"/>
    <mergeCell ref="C142:C143"/>
    <mergeCell ref="A144:A145"/>
    <mergeCell ref="B144:B145"/>
    <mergeCell ref="C144:C145"/>
    <mergeCell ref="A136:A137"/>
    <mergeCell ref="B136:B137"/>
    <mergeCell ref="C136:C137"/>
    <mergeCell ref="A138:A141"/>
    <mergeCell ref="B138:B141"/>
    <mergeCell ref="C138:C141"/>
    <mergeCell ref="A127:A131"/>
    <mergeCell ref="B127:B131"/>
    <mergeCell ref="C127:C131"/>
    <mergeCell ref="A133:A135"/>
    <mergeCell ref="B133:B135"/>
    <mergeCell ref="C133:C135"/>
    <mergeCell ref="A121:A124"/>
    <mergeCell ref="B121:B124"/>
    <mergeCell ref="C121:C124"/>
    <mergeCell ref="A125:A126"/>
    <mergeCell ref="B125:B126"/>
    <mergeCell ref="C125:C126"/>
    <mergeCell ref="A110:A112"/>
    <mergeCell ref="B110:B112"/>
    <mergeCell ref="C110:C112"/>
    <mergeCell ref="A117:H117"/>
    <mergeCell ref="A119:C119"/>
    <mergeCell ref="D119:G119"/>
    <mergeCell ref="H119:H120"/>
    <mergeCell ref="A106:A107"/>
    <mergeCell ref="B106:B107"/>
    <mergeCell ref="C106:C107"/>
    <mergeCell ref="A108:A109"/>
    <mergeCell ref="B108:B109"/>
    <mergeCell ref="C108:C109"/>
    <mergeCell ref="A99:H99"/>
    <mergeCell ref="A101:C101"/>
    <mergeCell ref="D101:G101"/>
    <mergeCell ref="H101:H102"/>
    <mergeCell ref="A104:A105"/>
    <mergeCell ref="B104:B105"/>
    <mergeCell ref="C104:C105"/>
    <mergeCell ref="A85:H85"/>
    <mergeCell ref="A87:C87"/>
    <mergeCell ref="D87:G87"/>
    <mergeCell ref="H87:H88"/>
    <mergeCell ref="A92:A93"/>
    <mergeCell ref="B92:B93"/>
    <mergeCell ref="C92:C93"/>
    <mergeCell ref="A74:A76"/>
    <mergeCell ref="B74:B76"/>
    <mergeCell ref="C74:C76"/>
    <mergeCell ref="D74:D75"/>
    <mergeCell ref="A77:A79"/>
    <mergeCell ref="B77:B79"/>
    <mergeCell ref="C77:C79"/>
    <mergeCell ref="D77:D78"/>
    <mergeCell ref="A65:H65"/>
    <mergeCell ref="A67:C67"/>
    <mergeCell ref="D67:G67"/>
    <mergeCell ref="H67:H68"/>
    <mergeCell ref="A69:A73"/>
    <mergeCell ref="B69:B73"/>
    <mergeCell ref="C69:C73"/>
    <mergeCell ref="D69:D73"/>
    <mergeCell ref="A56:A57"/>
    <mergeCell ref="B56:B57"/>
    <mergeCell ref="C56:C57"/>
    <mergeCell ref="A58:A59"/>
    <mergeCell ref="B58:B59"/>
    <mergeCell ref="C58:C59"/>
    <mergeCell ref="A50:A51"/>
    <mergeCell ref="B50:B51"/>
    <mergeCell ref="C50:C51"/>
    <mergeCell ref="H50:H51"/>
    <mergeCell ref="A53:A55"/>
    <mergeCell ref="B53:B55"/>
    <mergeCell ref="C53:C55"/>
    <mergeCell ref="A46:A47"/>
    <mergeCell ref="B46:B47"/>
    <mergeCell ref="C46:C47"/>
    <mergeCell ref="H46:H47"/>
    <mergeCell ref="A48:A49"/>
    <mergeCell ref="B48:B49"/>
    <mergeCell ref="C48:C49"/>
    <mergeCell ref="A40:A42"/>
    <mergeCell ref="B40:B42"/>
    <mergeCell ref="C40:C42"/>
    <mergeCell ref="A44:A45"/>
    <mergeCell ref="B44:B45"/>
    <mergeCell ref="C44:C45"/>
    <mergeCell ref="A29:A30"/>
    <mergeCell ref="B29:B30"/>
    <mergeCell ref="C29:C30"/>
    <mergeCell ref="A31:A33"/>
    <mergeCell ref="B31:B33"/>
    <mergeCell ref="C31:C33"/>
    <mergeCell ref="C37:C38"/>
    <mergeCell ref="B37:B38"/>
    <mergeCell ref="A37:A38"/>
    <mergeCell ref="A25:H25"/>
    <mergeCell ref="A27:C27"/>
    <mergeCell ref="D27:G27"/>
    <mergeCell ref="H27:H28"/>
    <mergeCell ref="A11:A12"/>
    <mergeCell ref="B11:B12"/>
    <mergeCell ref="C11:C12"/>
    <mergeCell ref="A15:A18"/>
    <mergeCell ref="B15:B18"/>
    <mergeCell ref="C15:C18"/>
    <mergeCell ref="A2:H2"/>
    <mergeCell ref="A4:C4"/>
    <mergeCell ref="D4:G4"/>
    <mergeCell ref="H4:H5"/>
    <mergeCell ref="A9:A10"/>
    <mergeCell ref="B9:B10"/>
    <mergeCell ref="C9:C10"/>
    <mergeCell ref="H9:H10"/>
    <mergeCell ref="A19:A20"/>
    <mergeCell ref="B19:B20"/>
    <mergeCell ref="C19:C20"/>
  </mergeCells>
  <pageMargins left="0.19685039370078741" right="0.19685039370078741" top="0.19685039370078741" bottom="0.19685039370078741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4</vt:i4>
      </vt:variant>
    </vt:vector>
  </HeadingPairs>
  <TitlesOfParts>
    <vt:vector size="16" baseType="lpstr">
      <vt:lpstr>ANEXO I</vt:lpstr>
      <vt:lpstr>ANEXO II</vt:lpstr>
      <vt:lpstr>ANEXO III</vt:lpstr>
      <vt:lpstr>ANEXO IV</vt:lpstr>
      <vt:lpstr>ANEXO V </vt:lpstr>
      <vt:lpstr>ANEXO VI</vt:lpstr>
      <vt:lpstr>PACTUAÇÃO OFTALMO</vt:lpstr>
      <vt:lpstr>ANEXO RESOLUÇÃO</vt:lpstr>
      <vt:lpstr>PACTUAÇÃO GERAL</vt:lpstr>
      <vt:lpstr>Plan9</vt:lpstr>
      <vt:lpstr>Plan2</vt:lpstr>
      <vt:lpstr>Plan5</vt:lpstr>
      <vt:lpstr>'ANEXO I'!Titulos_de_impressao</vt:lpstr>
      <vt:lpstr>'ANEXO V '!Titulos_de_impressao</vt:lpstr>
      <vt:lpstr>'ANEXO VI'!Titulos_de_impressao</vt:lpstr>
      <vt:lpstr>'PACTUAÇÃO OFTALMO'!Titulos_de_impressao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Santos Fernandes Jesus</dc:creator>
  <cp:lastModifiedBy>michele.martins</cp:lastModifiedBy>
  <cp:lastPrinted>2017-11-16T19:18:01Z</cp:lastPrinted>
  <dcterms:created xsi:type="dcterms:W3CDTF">2017-10-18T20:03:41Z</dcterms:created>
  <dcterms:modified xsi:type="dcterms:W3CDTF">2017-11-22T14:57:30Z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d7320c28-a7ee-44a3-87aa-a4110e5bc3da</vt:lpwstr>
  </property>
</Properties>
</file>